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ЭтаКнига" defaultThemeVersion="124226"/>
  <xr:revisionPtr revIDLastSave="0" documentId="13_ncr:1_{6E7DFD04-A091-4C0A-BA57-AA47F792355B}" xr6:coauthVersionLast="47" xr6:coauthVersionMax="47" xr10:uidLastSave="{00000000-0000-0000-0000-000000000000}"/>
  <bookViews>
    <workbookView xWindow="-120" yWindow="-120" windowWidth="29040" windowHeight="15840" tabRatio="675" xr2:uid="{00000000-000D-0000-FFFF-FFFF00000000}"/>
  </bookViews>
  <sheets>
    <sheet name="Прайс основной (сезон 25-26)" sheetId="14" r:id="rId1"/>
    <sheet name="Прайс основной" sheetId="3" state="hidden" r:id="rId2"/>
    <sheet name="Прайс с расчетом ндс 20" sheetId="12" state="hidden" r:id="rId3"/>
    <sheet name="Морковь с видами обработки" sheetId="16" state="hidden" r:id="rId4"/>
    <sheet name="Доп. прайс" sheetId="5" state="hidden" r:id="rId5"/>
    <sheet name="Прайс основной (3)" sheetId="10" state="hidden" r:id="rId6"/>
  </sheets>
  <externalReferences>
    <externalReference r:id="rId7"/>
    <externalReference r:id="rId8"/>
  </externalReferences>
  <definedNames>
    <definedName name="EUR">'[1]FORECAST AND BUDGET '!#REF!</definedName>
    <definedName name="EUR_new">'[1]FORECAST AND BUDGET '!#REF!</definedName>
    <definedName name="ReportDate">'[2]Cash balance'!#REF!</definedName>
    <definedName name="Гибриды" localSheetId="3">#REF!</definedName>
    <definedName name="Гибриды" localSheetId="1">'Прайс основной'!#REF!</definedName>
    <definedName name="Гибриды" localSheetId="5">'Прайс основной (3)'!#REF!</definedName>
    <definedName name="Гибриды" localSheetId="0">'Прайс основной (сезон 25-26)'!#REF!</definedName>
    <definedName name="Гибриды">#REF!</definedName>
    <definedName name="_xlnm.Print_Titles" localSheetId="0">'Прайс основной (сезон 25-26)'!$1:$4</definedName>
    <definedName name="_xlnm.Print_Area" localSheetId="3">'Морковь с видами обработки'!$A$1:$G$32</definedName>
    <definedName name="_xlnm.Print_Area" localSheetId="0">'Прайс основной (сезон 25-26)'!$A$1:$J$114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6" l="1"/>
  <c r="I5" i="16"/>
  <c r="I6" i="16"/>
  <c r="M6" i="16" s="1"/>
  <c r="I7" i="16"/>
  <c r="M7" i="16" s="1"/>
  <c r="I8" i="16"/>
  <c r="M8" i="16" s="1"/>
  <c r="I9" i="16"/>
  <c r="J6" i="16"/>
  <c r="K6" i="16"/>
  <c r="O6" i="16" s="1"/>
  <c r="L6" i="16"/>
  <c r="J7" i="16"/>
  <c r="K7" i="16"/>
  <c r="L7" i="16"/>
  <c r="P7" i="16" s="1"/>
  <c r="J8" i="16"/>
  <c r="N8" i="16" s="1"/>
  <c r="K8" i="16"/>
  <c r="O8" i="16" s="1"/>
  <c r="L8" i="16"/>
  <c r="P8" i="16" s="1"/>
  <c r="J9" i="16"/>
  <c r="N9" i="16" s="1"/>
  <c r="K9" i="16"/>
  <c r="O9" i="16" s="1"/>
  <c r="L9" i="16"/>
  <c r="I10" i="16"/>
  <c r="J10" i="16"/>
  <c r="N10" i="16" s="1"/>
  <c r="K10" i="16"/>
  <c r="O10" i="16" s="1"/>
  <c r="L10" i="16"/>
  <c r="I11" i="16"/>
  <c r="M11" i="16" s="1"/>
  <c r="J11" i="16"/>
  <c r="N11" i="16" s="1"/>
  <c r="K11" i="16"/>
  <c r="O11" i="16" s="1"/>
  <c r="L11" i="16"/>
  <c r="I12" i="16"/>
  <c r="J12" i="16"/>
  <c r="N12" i="16" s="1"/>
  <c r="K12" i="16"/>
  <c r="O12" i="16" s="1"/>
  <c r="L12" i="16"/>
  <c r="P12" i="16" s="1"/>
  <c r="I13" i="16"/>
  <c r="M13" i="16" s="1"/>
  <c r="J13" i="16"/>
  <c r="N13" i="16" s="1"/>
  <c r="K13" i="16"/>
  <c r="O13" i="16" s="1"/>
  <c r="L13" i="16"/>
  <c r="I14" i="16"/>
  <c r="J14" i="16"/>
  <c r="N14" i="16" s="1"/>
  <c r="K14" i="16"/>
  <c r="O14" i="16" s="1"/>
  <c r="L14" i="16"/>
  <c r="I15" i="16"/>
  <c r="M15" i="16" s="1"/>
  <c r="J15" i="16"/>
  <c r="N15" i="16" s="1"/>
  <c r="K15" i="16"/>
  <c r="O15" i="16" s="1"/>
  <c r="L15" i="16"/>
  <c r="I16" i="16"/>
  <c r="J16" i="16"/>
  <c r="N16" i="16" s="1"/>
  <c r="K16" i="16"/>
  <c r="O16" i="16" s="1"/>
  <c r="L16" i="16"/>
  <c r="P16" i="16" s="1"/>
  <c r="I17" i="16"/>
  <c r="M17" i="16" s="1"/>
  <c r="J17" i="16"/>
  <c r="N17" i="16" s="1"/>
  <c r="K17" i="16"/>
  <c r="O17" i="16" s="1"/>
  <c r="L17" i="16"/>
  <c r="I18" i="16"/>
  <c r="J18" i="16"/>
  <c r="N18" i="16" s="1"/>
  <c r="K18" i="16"/>
  <c r="O18" i="16" s="1"/>
  <c r="L18" i="16"/>
  <c r="P18" i="16" s="1"/>
  <c r="I19" i="16"/>
  <c r="M19" i="16" s="1"/>
  <c r="J19" i="16"/>
  <c r="N19" i="16" s="1"/>
  <c r="K19" i="16"/>
  <c r="O19" i="16" s="1"/>
  <c r="L19" i="16"/>
  <c r="I20" i="16"/>
  <c r="J20" i="16"/>
  <c r="N20" i="16" s="1"/>
  <c r="K20" i="16"/>
  <c r="O20" i="16" s="1"/>
  <c r="L20" i="16"/>
  <c r="I21" i="16"/>
  <c r="M21" i="16" s="1"/>
  <c r="J21" i="16"/>
  <c r="N21" i="16" s="1"/>
  <c r="K21" i="16"/>
  <c r="O21" i="16" s="1"/>
  <c r="L21" i="16"/>
  <c r="I22" i="16"/>
  <c r="J22" i="16"/>
  <c r="N22" i="16" s="1"/>
  <c r="K22" i="16"/>
  <c r="O22" i="16" s="1"/>
  <c r="L22" i="16"/>
  <c r="P22" i="16" s="1"/>
  <c r="I23" i="16"/>
  <c r="M23" i="16" s="1"/>
  <c r="J23" i="16"/>
  <c r="N23" i="16" s="1"/>
  <c r="K23" i="16"/>
  <c r="O23" i="16" s="1"/>
  <c r="L23" i="16"/>
  <c r="I24" i="16"/>
  <c r="M24" i="16" s="1"/>
  <c r="J24" i="16"/>
  <c r="N24" i="16" s="1"/>
  <c r="K24" i="16"/>
  <c r="O24" i="16" s="1"/>
  <c r="L24" i="16"/>
  <c r="I25" i="16"/>
  <c r="M25" i="16" s="1"/>
  <c r="J25" i="16"/>
  <c r="N25" i="16" s="1"/>
  <c r="K25" i="16"/>
  <c r="O25" i="16" s="1"/>
  <c r="L25" i="16"/>
  <c r="I26" i="16"/>
  <c r="M26" i="16" s="1"/>
  <c r="J26" i="16"/>
  <c r="N26" i="16" s="1"/>
  <c r="K26" i="16"/>
  <c r="O26" i="16" s="1"/>
  <c r="L26" i="16"/>
  <c r="I27" i="16"/>
  <c r="M27" i="16" s="1"/>
  <c r="J27" i="16"/>
  <c r="N27" i="16" s="1"/>
  <c r="K27" i="16"/>
  <c r="O27" i="16" s="1"/>
  <c r="L27" i="16"/>
  <c r="I28" i="16"/>
  <c r="M28" i="16" s="1"/>
  <c r="J28" i="16"/>
  <c r="N28" i="16" s="1"/>
  <c r="K28" i="16"/>
  <c r="O28" i="16" s="1"/>
  <c r="L28" i="16"/>
  <c r="P28" i="16" s="1"/>
  <c r="I29" i="16"/>
  <c r="M29" i="16" s="1"/>
  <c r="J29" i="16"/>
  <c r="N29" i="16" s="1"/>
  <c r="K29" i="16"/>
  <c r="O29" i="16" s="1"/>
  <c r="L29" i="16"/>
  <c r="I30" i="16"/>
  <c r="M30" i="16" s="1"/>
  <c r="J30" i="16"/>
  <c r="N30" i="16" s="1"/>
  <c r="K30" i="16"/>
  <c r="O30" i="16" s="1"/>
  <c r="L30" i="16"/>
  <c r="I31" i="16"/>
  <c r="M31" i="16" s="1"/>
  <c r="J31" i="16"/>
  <c r="N31" i="16" s="1"/>
  <c r="K31" i="16"/>
  <c r="O31" i="16" s="1"/>
  <c r="L31" i="16"/>
  <c r="I32" i="16"/>
  <c r="M32" i="16" s="1"/>
  <c r="J32" i="16"/>
  <c r="N32" i="16" s="1"/>
  <c r="K32" i="16"/>
  <c r="O32" i="16" s="1"/>
  <c r="L32" i="16"/>
  <c r="P32" i="16" s="1"/>
  <c r="N6" i="16"/>
  <c r="P6" i="16"/>
  <c r="N7" i="16"/>
  <c r="O7" i="16"/>
  <c r="M9" i="16"/>
  <c r="P9" i="16"/>
  <c r="M10" i="16"/>
  <c r="P10" i="16"/>
  <c r="P11" i="16"/>
  <c r="M12" i="16"/>
  <c r="P13" i="16"/>
  <c r="M14" i="16"/>
  <c r="P14" i="16"/>
  <c r="P15" i="16"/>
  <c r="M16" i="16"/>
  <c r="P17" i="16"/>
  <c r="M18" i="16"/>
  <c r="P19" i="16"/>
  <c r="M20" i="16"/>
  <c r="P20" i="16"/>
  <c r="P21" i="16"/>
  <c r="M22" i="16"/>
  <c r="P23" i="16"/>
  <c r="P24" i="16"/>
  <c r="P25" i="16"/>
  <c r="P26" i="16"/>
  <c r="P27" i="16"/>
  <c r="P29" i="16"/>
  <c r="P30" i="16"/>
  <c r="P31" i="16"/>
  <c r="M5" i="16"/>
  <c r="P5" i="16"/>
  <c r="K5" i="16"/>
  <c r="O5" i="16" s="1"/>
  <c r="J5" i="16"/>
  <c r="N5" i="16" s="1"/>
  <c r="A4" i="12" l="1"/>
  <c r="C4" i="12" s="1"/>
  <c r="E4" i="12" s="1"/>
  <c r="I171" i="3" l="1"/>
  <c r="J171" i="3" s="1"/>
  <c r="I194" i="3"/>
  <c r="I153" i="3" l="1"/>
  <c r="I142" i="3"/>
  <c r="A126" i="12"/>
  <c r="C126" i="12" s="1"/>
  <c r="E126" i="12" s="1"/>
  <c r="O126" i="12" s="1"/>
  <c r="A47" i="12"/>
  <c r="C47" i="12" s="1"/>
  <c r="E47" i="12" s="1"/>
  <c r="O47" i="12" s="1"/>
  <c r="A48" i="12"/>
  <c r="C48" i="12" s="1"/>
  <c r="E48" i="12" s="1"/>
  <c r="A49" i="12"/>
  <c r="C49" i="12" s="1"/>
  <c r="E49" i="12" s="1"/>
  <c r="A50" i="12"/>
  <c r="C50" i="12" s="1"/>
  <c r="A51" i="12"/>
  <c r="C51" i="12" s="1"/>
  <c r="E51" i="12" s="1"/>
  <c r="O51" i="12" s="1"/>
  <c r="A52" i="12"/>
  <c r="C52" i="12" s="1"/>
  <c r="E52" i="12" s="1"/>
  <c r="A53" i="12"/>
  <c r="C53" i="12" s="1"/>
  <c r="E53" i="12" s="1"/>
  <c r="A54" i="12"/>
  <c r="C54" i="12" s="1"/>
  <c r="A55" i="12"/>
  <c r="C55" i="12" s="1"/>
  <c r="E55" i="12" s="1"/>
  <c r="A56" i="12"/>
  <c r="C56" i="12" s="1"/>
  <c r="E56" i="12" s="1"/>
  <c r="A57" i="12"/>
  <c r="C57" i="12" s="1"/>
  <c r="E57" i="12" s="1"/>
  <c r="A58" i="12"/>
  <c r="C58" i="12" s="1"/>
  <c r="A59" i="12"/>
  <c r="C59" i="12" s="1"/>
  <c r="E59" i="12" s="1"/>
  <c r="A60" i="12"/>
  <c r="C60" i="12" s="1"/>
  <c r="E60" i="12" s="1"/>
  <c r="A61" i="12"/>
  <c r="C61" i="12" s="1"/>
  <c r="E61" i="12" s="1"/>
  <c r="A62" i="12"/>
  <c r="C62" i="12" s="1"/>
  <c r="E62" i="12" s="1"/>
  <c r="N62" i="12" s="1"/>
  <c r="A63" i="12"/>
  <c r="C63" i="12" s="1"/>
  <c r="E63" i="12" s="1"/>
  <c r="O63" i="12" s="1"/>
  <c r="A64" i="12"/>
  <c r="C64" i="12" s="1"/>
  <c r="E64" i="12" s="1"/>
  <c r="A65" i="12"/>
  <c r="A66" i="12"/>
  <c r="C66" i="12" s="1"/>
  <c r="E66" i="12" s="1"/>
  <c r="N66" i="12" s="1"/>
  <c r="A67" i="12"/>
  <c r="C67" i="12" s="1"/>
  <c r="E67" i="12" s="1"/>
  <c r="O67" i="12" s="1"/>
  <c r="A68" i="12"/>
  <c r="C68" i="12" s="1"/>
  <c r="E68" i="12" s="1"/>
  <c r="A69" i="12"/>
  <c r="C69" i="12" s="1"/>
  <c r="E69" i="12" s="1"/>
  <c r="M69" i="12" s="1"/>
  <c r="A70" i="12"/>
  <c r="C70" i="12" s="1"/>
  <c r="E70" i="12" s="1"/>
  <c r="A71" i="12"/>
  <c r="C71" i="12" s="1"/>
  <c r="E71" i="12" s="1"/>
  <c r="A72" i="12"/>
  <c r="A73" i="12"/>
  <c r="A74" i="12"/>
  <c r="C74" i="12" s="1"/>
  <c r="E74" i="12" s="1"/>
  <c r="N74" i="12" s="1"/>
  <c r="A75" i="12"/>
  <c r="C75" i="12" s="1"/>
  <c r="E75" i="12" s="1"/>
  <c r="A76" i="12"/>
  <c r="C76" i="12" s="1"/>
  <c r="E76" i="12" s="1"/>
  <c r="A77" i="12"/>
  <c r="C77" i="12" s="1"/>
  <c r="E77" i="12" s="1"/>
  <c r="A78" i="12"/>
  <c r="C78" i="12" s="1"/>
  <c r="E78" i="12" s="1"/>
  <c r="N78" i="12" s="1"/>
  <c r="A79" i="12"/>
  <c r="C79" i="12" s="1"/>
  <c r="E79" i="12" s="1"/>
  <c r="O79" i="12" s="1"/>
  <c r="A80" i="12"/>
  <c r="C80" i="12" s="1"/>
  <c r="E80" i="12" s="1"/>
  <c r="A81" i="12"/>
  <c r="A82" i="12"/>
  <c r="C82" i="12" s="1"/>
  <c r="E82" i="12" s="1"/>
  <c r="N82" i="12" s="1"/>
  <c r="A83" i="12"/>
  <c r="C83" i="12" s="1"/>
  <c r="E83" i="12" s="1"/>
  <c r="A84" i="12"/>
  <c r="C84" i="12" s="1"/>
  <c r="E84" i="12" s="1"/>
  <c r="A85" i="12"/>
  <c r="A86" i="12"/>
  <c r="C86" i="12" s="1"/>
  <c r="E86" i="12" s="1"/>
  <c r="A87" i="12"/>
  <c r="C87" i="12" s="1"/>
  <c r="E87" i="12" s="1"/>
  <c r="A88" i="12"/>
  <c r="C88" i="12" s="1"/>
  <c r="E88" i="12" s="1"/>
  <c r="A89" i="12"/>
  <c r="A90" i="12"/>
  <c r="C90" i="12" s="1"/>
  <c r="E90" i="12" s="1"/>
  <c r="N90" i="12" s="1"/>
  <c r="A91" i="12"/>
  <c r="C91" i="12" s="1"/>
  <c r="E91" i="12" s="1"/>
  <c r="A92" i="12"/>
  <c r="C92" i="12" s="1"/>
  <c r="E92" i="12" s="1"/>
  <c r="A93" i="12"/>
  <c r="A94" i="12"/>
  <c r="C94" i="12" s="1"/>
  <c r="E94" i="12" s="1"/>
  <c r="A95" i="12"/>
  <c r="C95" i="12" s="1"/>
  <c r="E95" i="12" s="1"/>
  <c r="A96" i="12"/>
  <c r="A97" i="12"/>
  <c r="A98" i="12"/>
  <c r="C98" i="12" s="1"/>
  <c r="E98" i="12" s="1"/>
  <c r="A99" i="12"/>
  <c r="C99" i="12" s="1"/>
  <c r="E99" i="12" s="1"/>
  <c r="A100" i="12"/>
  <c r="C100" i="12" s="1"/>
  <c r="E100" i="12" s="1"/>
  <c r="A101" i="12"/>
  <c r="C101" i="12" s="1"/>
  <c r="E101" i="12" s="1"/>
  <c r="A102" i="12"/>
  <c r="C102" i="12" s="1"/>
  <c r="E102" i="12" s="1"/>
  <c r="A103" i="12"/>
  <c r="C103" i="12" s="1"/>
  <c r="E103" i="12" s="1"/>
  <c r="A104" i="12"/>
  <c r="C104" i="12" s="1"/>
  <c r="E104" i="12" s="1"/>
  <c r="A105" i="12"/>
  <c r="A106" i="12"/>
  <c r="C106" i="12" s="1"/>
  <c r="E106" i="12" s="1"/>
  <c r="M106" i="12" s="1"/>
  <c r="A107" i="12"/>
  <c r="C107" i="12" s="1"/>
  <c r="E107" i="12" s="1"/>
  <c r="A108" i="12"/>
  <c r="C108" i="12" s="1"/>
  <c r="E108" i="12" s="1"/>
  <c r="A109" i="12"/>
  <c r="C109" i="12" s="1"/>
  <c r="E109" i="12" s="1"/>
  <c r="A110" i="12"/>
  <c r="C110" i="12" s="1"/>
  <c r="E110" i="12" s="1"/>
  <c r="A111" i="12"/>
  <c r="C111" i="12" s="1"/>
  <c r="E111" i="12" s="1"/>
  <c r="N111" i="12" s="1"/>
  <c r="A112" i="12"/>
  <c r="C112" i="12" s="1"/>
  <c r="E112" i="12" s="1"/>
  <c r="A113" i="12"/>
  <c r="A114" i="12"/>
  <c r="C114" i="12" s="1"/>
  <c r="E114" i="12" s="1"/>
  <c r="A115" i="12"/>
  <c r="C115" i="12" s="1"/>
  <c r="E115" i="12" s="1"/>
  <c r="A116" i="12"/>
  <c r="A117" i="12"/>
  <c r="C117" i="12" s="1"/>
  <c r="E117" i="12" s="1"/>
  <c r="A118" i="12"/>
  <c r="C118" i="12" s="1"/>
  <c r="E118" i="12" s="1"/>
  <c r="A119" i="12"/>
  <c r="C119" i="12" s="1"/>
  <c r="E119" i="12" s="1"/>
  <c r="A120" i="12"/>
  <c r="C120" i="12" s="1"/>
  <c r="E120" i="12" s="1"/>
  <c r="M120" i="12" s="1"/>
  <c r="A121" i="12"/>
  <c r="A122" i="12"/>
  <c r="C122" i="12" s="1"/>
  <c r="E122" i="12" s="1"/>
  <c r="O122" i="12" s="1"/>
  <c r="A123" i="12"/>
  <c r="C123" i="12" s="1"/>
  <c r="E123" i="12" s="1"/>
  <c r="A124" i="12"/>
  <c r="C124" i="12" s="1"/>
  <c r="E124" i="12" s="1"/>
  <c r="A125" i="12"/>
  <c r="A127" i="12"/>
  <c r="A128" i="12"/>
  <c r="C128" i="12" s="1"/>
  <c r="E128" i="12" s="1"/>
  <c r="A129" i="12"/>
  <c r="A130" i="12"/>
  <c r="C130" i="12" s="1"/>
  <c r="E130" i="12" s="1"/>
  <c r="A131" i="12"/>
  <c r="A132" i="12"/>
  <c r="C132" i="12" s="1"/>
  <c r="E132" i="12" s="1"/>
  <c r="M132" i="12" s="1"/>
  <c r="A133" i="12"/>
  <c r="C133" i="12" s="1"/>
  <c r="E133" i="12" s="1"/>
  <c r="N133" i="12" s="1"/>
  <c r="A134" i="12"/>
  <c r="C134" i="12" s="1"/>
  <c r="E134" i="12" s="1"/>
  <c r="A135" i="12"/>
  <c r="C135" i="12" s="1"/>
  <c r="E135" i="12" s="1"/>
  <c r="A136" i="12"/>
  <c r="C136" i="12" s="1"/>
  <c r="E136" i="12" s="1"/>
  <c r="A137" i="12"/>
  <c r="A138" i="12"/>
  <c r="C138" i="12" s="1"/>
  <c r="E138" i="12" s="1"/>
  <c r="O138" i="12" s="1"/>
  <c r="A139" i="12"/>
  <c r="C139" i="12" s="1"/>
  <c r="E139" i="12" s="1"/>
  <c r="A140" i="12"/>
  <c r="C140" i="12" s="1"/>
  <c r="E140" i="12" s="1"/>
  <c r="A141" i="12"/>
  <c r="C141" i="12" s="1"/>
  <c r="E141" i="12" s="1"/>
  <c r="N141" i="12" s="1"/>
  <c r="A142" i="12"/>
  <c r="C142" i="12" s="1"/>
  <c r="E142" i="12" s="1"/>
  <c r="O142" i="12" s="1"/>
  <c r="A143" i="12"/>
  <c r="C143" i="12" s="1"/>
  <c r="E143" i="12" s="1"/>
  <c r="A144" i="12"/>
  <c r="C144" i="12" s="1"/>
  <c r="E144" i="12" s="1"/>
  <c r="A145" i="12"/>
  <c r="A146" i="12"/>
  <c r="C146" i="12" s="1"/>
  <c r="E146" i="12" s="1"/>
  <c r="A147" i="12"/>
  <c r="C147" i="12" s="1"/>
  <c r="E147" i="12" s="1"/>
  <c r="A148" i="12"/>
  <c r="C148" i="12" s="1"/>
  <c r="E148" i="12" s="1"/>
  <c r="A149" i="12"/>
  <c r="C149" i="12" s="1"/>
  <c r="E149" i="12" s="1"/>
  <c r="N149" i="12" s="1"/>
  <c r="A150" i="12"/>
  <c r="C150" i="12" s="1"/>
  <c r="E150" i="12" s="1"/>
  <c r="A151" i="12"/>
  <c r="C151" i="12" s="1"/>
  <c r="E151" i="12" s="1"/>
  <c r="A152" i="12"/>
  <c r="C152" i="12" s="1"/>
  <c r="E152" i="12" s="1"/>
  <c r="A153" i="12"/>
  <c r="A154" i="12"/>
  <c r="C154" i="12" s="1"/>
  <c r="E154" i="12" s="1"/>
  <c r="O154" i="12" s="1"/>
  <c r="A155" i="12"/>
  <c r="A156" i="12"/>
  <c r="C156" i="12" s="1"/>
  <c r="E156" i="12" s="1"/>
  <c r="A157" i="12"/>
  <c r="C157" i="12" s="1"/>
  <c r="E157" i="12" s="1"/>
  <c r="N157" i="12" s="1"/>
  <c r="A158" i="12"/>
  <c r="C158" i="12" s="1"/>
  <c r="E158" i="12" s="1"/>
  <c r="O158" i="12" s="1"/>
  <c r="A159" i="12"/>
  <c r="C159" i="12" s="1"/>
  <c r="E159" i="12" s="1"/>
  <c r="A160" i="12"/>
  <c r="C160" i="12" s="1"/>
  <c r="E160" i="12" s="1"/>
  <c r="A161" i="12"/>
  <c r="A162" i="12"/>
  <c r="C162" i="12" s="1"/>
  <c r="E162" i="12" s="1"/>
  <c r="A163" i="12"/>
  <c r="C163" i="12" s="1"/>
  <c r="E163" i="12" s="1"/>
  <c r="A164" i="12"/>
  <c r="C164" i="12" s="1"/>
  <c r="E164" i="12" s="1"/>
  <c r="M164" i="12" s="1"/>
  <c r="A165" i="12"/>
  <c r="C165" i="12" s="1"/>
  <c r="E165" i="12" s="1"/>
  <c r="N165" i="12" s="1"/>
  <c r="A166" i="12"/>
  <c r="C166" i="12" s="1"/>
  <c r="E166" i="12" s="1"/>
  <c r="A167" i="12"/>
  <c r="C167" i="12" s="1"/>
  <c r="E167" i="12" s="1"/>
  <c r="A168" i="12"/>
  <c r="C168" i="12" s="1"/>
  <c r="E168" i="12" s="1"/>
  <c r="A169" i="12"/>
  <c r="A170" i="12"/>
  <c r="C170" i="12" s="1"/>
  <c r="E170" i="12" s="1"/>
  <c r="O170" i="12" s="1"/>
  <c r="A171" i="12"/>
  <c r="C171" i="12" s="1"/>
  <c r="E171" i="12" s="1"/>
  <c r="A172" i="12"/>
  <c r="C172" i="12" s="1"/>
  <c r="E172" i="12" s="1"/>
  <c r="A173" i="12"/>
  <c r="A174" i="12"/>
  <c r="C174" i="12" s="1"/>
  <c r="A46" i="12"/>
  <c r="A5" i="12"/>
  <c r="C5" i="12" s="1"/>
  <c r="E5" i="12" s="1"/>
  <c r="A6" i="12"/>
  <c r="C6" i="12" s="1"/>
  <c r="E6" i="12" s="1"/>
  <c r="A7" i="12"/>
  <c r="C7" i="12" s="1"/>
  <c r="E7" i="12" s="1"/>
  <c r="A8" i="12"/>
  <c r="C8" i="12" s="1"/>
  <c r="A9" i="12"/>
  <c r="C9" i="12" s="1"/>
  <c r="E9" i="12" s="1"/>
  <c r="A10" i="12"/>
  <c r="C10" i="12" s="1"/>
  <c r="E10" i="12" s="1"/>
  <c r="A11" i="12"/>
  <c r="C11" i="12" s="1"/>
  <c r="E11" i="12" s="1"/>
  <c r="A12" i="12"/>
  <c r="C12" i="12" s="1"/>
  <c r="A13" i="12"/>
  <c r="C13" i="12" s="1"/>
  <c r="E13" i="12" s="1"/>
  <c r="A14" i="12"/>
  <c r="C14" i="12" s="1"/>
  <c r="E14" i="12" s="1"/>
  <c r="A15" i="12"/>
  <c r="C15" i="12" s="1"/>
  <c r="E15" i="12" s="1"/>
  <c r="A16" i="12"/>
  <c r="C16" i="12" s="1"/>
  <c r="A17" i="12"/>
  <c r="C17" i="12" s="1"/>
  <c r="E17" i="12" s="1"/>
  <c r="A18" i="12"/>
  <c r="C18" i="12" s="1"/>
  <c r="E18" i="12" s="1"/>
  <c r="A19" i="12"/>
  <c r="C19" i="12" s="1"/>
  <c r="E19" i="12" s="1"/>
  <c r="A20" i="12"/>
  <c r="C20" i="12" s="1"/>
  <c r="E20" i="12" s="1"/>
  <c r="A21" i="12"/>
  <c r="C21" i="12" s="1"/>
  <c r="E21" i="12" s="1"/>
  <c r="A22" i="12"/>
  <c r="C22" i="12" s="1"/>
  <c r="E22" i="12" s="1"/>
  <c r="A23" i="12"/>
  <c r="C23" i="12" s="1"/>
  <c r="E23" i="12" s="1"/>
  <c r="A24" i="12"/>
  <c r="C24" i="12" s="1"/>
  <c r="A25" i="12"/>
  <c r="C25" i="12" s="1"/>
  <c r="E25" i="12" s="1"/>
  <c r="A26" i="12"/>
  <c r="C26" i="12" s="1"/>
  <c r="E26" i="12" s="1"/>
  <c r="N26" i="12" s="1"/>
  <c r="A27" i="12"/>
  <c r="C27" i="12" s="1"/>
  <c r="E27" i="12" s="1"/>
  <c r="A28" i="12"/>
  <c r="C28" i="12" s="1"/>
  <c r="A29" i="12"/>
  <c r="C29" i="12" s="1"/>
  <c r="E29" i="12" s="1"/>
  <c r="A30" i="12"/>
  <c r="A31" i="12"/>
  <c r="C31" i="12" s="1"/>
  <c r="E31" i="12" s="1"/>
  <c r="A32" i="12"/>
  <c r="C32" i="12" s="1"/>
  <c r="A33" i="12"/>
  <c r="C33" i="12" s="1"/>
  <c r="E33" i="12" s="1"/>
  <c r="A34" i="12"/>
  <c r="C34" i="12" s="1"/>
  <c r="E34" i="12" s="1"/>
  <c r="A35" i="12"/>
  <c r="C35" i="12" s="1"/>
  <c r="E35" i="12" s="1"/>
  <c r="A36" i="12"/>
  <c r="C36" i="12" s="1"/>
  <c r="A37" i="12"/>
  <c r="C37" i="12" s="1"/>
  <c r="E37" i="12" s="1"/>
  <c r="M37" i="12" s="1"/>
  <c r="A38" i="12"/>
  <c r="C38" i="12" s="1"/>
  <c r="E38" i="12" s="1"/>
  <c r="A39" i="12"/>
  <c r="C39" i="12" s="1"/>
  <c r="E39" i="12" s="1"/>
  <c r="A40" i="12"/>
  <c r="C40" i="12" s="1"/>
  <c r="E40" i="12" s="1"/>
  <c r="A41" i="12"/>
  <c r="C41" i="12" s="1"/>
  <c r="E41" i="12" s="1"/>
  <c r="A42" i="12"/>
  <c r="C42" i="12" s="1"/>
  <c r="E42" i="12" s="1"/>
  <c r="N42" i="12" s="1"/>
  <c r="A43" i="12"/>
  <c r="C43" i="12" s="1"/>
  <c r="E43" i="12" s="1"/>
  <c r="A44" i="12"/>
  <c r="A45" i="12"/>
  <c r="C45" i="12" s="1"/>
  <c r="E45" i="12" s="1"/>
  <c r="C72" i="12"/>
  <c r="E72" i="12" s="1"/>
  <c r="C96" i="12"/>
  <c r="E96" i="12" s="1"/>
  <c r="C116" i="12"/>
  <c r="E116" i="12" s="1"/>
  <c r="O116" i="12" s="1"/>
  <c r="C65" i="12"/>
  <c r="E65" i="12" s="1"/>
  <c r="C73" i="12"/>
  <c r="E73" i="12" s="1"/>
  <c r="C81" i="12"/>
  <c r="E81" i="12" s="1"/>
  <c r="C85" i="12"/>
  <c r="E85" i="12" s="1"/>
  <c r="M85" i="12" s="1"/>
  <c r="C89" i="12"/>
  <c r="E89" i="12" s="1"/>
  <c r="C93" i="12"/>
  <c r="E93" i="12" s="1"/>
  <c r="C97" i="12"/>
  <c r="E97" i="12" s="1"/>
  <c r="C105" i="12"/>
  <c r="E105" i="12" s="1"/>
  <c r="C113" i="12"/>
  <c r="E113" i="12" s="1"/>
  <c r="C121" i="12"/>
  <c r="E121" i="12" s="1"/>
  <c r="N121" i="12" s="1"/>
  <c r="C125" i="12"/>
  <c r="E125" i="12" s="1"/>
  <c r="N125" i="12" s="1"/>
  <c r="C127" i="12"/>
  <c r="E127" i="12" s="1"/>
  <c r="C129" i="12"/>
  <c r="E129" i="12" s="1"/>
  <c r="C131" i="12"/>
  <c r="E131" i="12" s="1"/>
  <c r="C137" i="12"/>
  <c r="E137" i="12" s="1"/>
  <c r="N137" i="12" s="1"/>
  <c r="C145" i="12"/>
  <c r="E145" i="12" s="1"/>
  <c r="C153" i="12"/>
  <c r="E153" i="12" s="1"/>
  <c r="N153" i="12" s="1"/>
  <c r="C155" i="12"/>
  <c r="E155" i="12" s="1"/>
  <c r="C161" i="12"/>
  <c r="E161" i="12" s="1"/>
  <c r="C169" i="12"/>
  <c r="E169" i="12" s="1"/>
  <c r="N169" i="12" s="1"/>
  <c r="I4" i="3"/>
  <c r="C44" i="12" l="1"/>
  <c r="E44" i="12" s="1"/>
  <c r="C173" i="12"/>
  <c r="E173" i="12" s="1"/>
  <c r="N173" i="12" s="1"/>
  <c r="M4" i="12"/>
  <c r="E174" i="12"/>
  <c r="O174" i="12" s="1"/>
  <c r="C30" i="12"/>
  <c r="E30" i="12" s="1"/>
  <c r="C46" i="12"/>
  <c r="E46" i="12" s="1"/>
  <c r="E58" i="12"/>
  <c r="N58" i="12" s="1"/>
  <c r="E54" i="12"/>
  <c r="N54" i="12" s="1"/>
  <c r="E50" i="12"/>
  <c r="N50" i="12" s="1"/>
  <c r="E36" i="12"/>
  <c r="M36" i="12" s="1"/>
  <c r="E32" i="12"/>
  <c r="N32" i="12" s="1"/>
  <c r="E28" i="12"/>
  <c r="M28" i="12" s="1"/>
  <c r="E24" i="12"/>
  <c r="M24" i="12" s="1"/>
  <c r="E16" i="12"/>
  <c r="M16" i="12" s="1"/>
  <c r="E12" i="12"/>
  <c r="M12" i="12" s="1"/>
  <c r="E8" i="12"/>
  <c r="N8" i="12" s="1"/>
  <c r="M20" i="12"/>
  <c r="N20" i="12"/>
  <c r="O20" i="12"/>
  <c r="M40" i="12"/>
  <c r="N40" i="12"/>
  <c r="O40" i="12"/>
  <c r="N41" i="12"/>
  <c r="O41" i="12"/>
  <c r="M41" i="12"/>
  <c r="N33" i="12"/>
  <c r="O33" i="12"/>
  <c r="M33" i="12"/>
  <c r="N21" i="12"/>
  <c r="O21" i="12"/>
  <c r="N9" i="12"/>
  <c r="O9" i="12"/>
  <c r="M9" i="12"/>
  <c r="N168" i="12"/>
  <c r="O168" i="12"/>
  <c r="N160" i="12"/>
  <c r="O160" i="12"/>
  <c r="N148" i="12"/>
  <c r="O148" i="12"/>
  <c r="N136" i="12"/>
  <c r="O136" i="12"/>
  <c r="N128" i="12"/>
  <c r="O128" i="12"/>
  <c r="M115" i="12"/>
  <c r="N115" i="12"/>
  <c r="O115" i="12"/>
  <c r="N105" i="12"/>
  <c r="O105" i="12"/>
  <c r="M105" i="12"/>
  <c r="N89" i="12"/>
  <c r="O89" i="12"/>
  <c r="M89" i="12"/>
  <c r="N57" i="12"/>
  <c r="O57" i="12"/>
  <c r="M57" i="12"/>
  <c r="M160" i="12"/>
  <c r="M116" i="12"/>
  <c r="N116" i="12"/>
  <c r="M100" i="12"/>
  <c r="N100" i="12"/>
  <c r="M92" i="12"/>
  <c r="N92" i="12"/>
  <c r="O92" i="12"/>
  <c r="M76" i="12"/>
  <c r="N76" i="12"/>
  <c r="O76" i="12"/>
  <c r="M68" i="12"/>
  <c r="N68" i="12"/>
  <c r="O68" i="12"/>
  <c r="M60" i="12"/>
  <c r="N60" i="12"/>
  <c r="O60" i="12"/>
  <c r="M52" i="12"/>
  <c r="N52" i="12"/>
  <c r="O52" i="12"/>
  <c r="M171" i="12"/>
  <c r="N171" i="12"/>
  <c r="O171" i="12"/>
  <c r="M167" i="12"/>
  <c r="N167" i="12"/>
  <c r="O167" i="12"/>
  <c r="M163" i="12"/>
  <c r="N163" i="12"/>
  <c r="O163" i="12"/>
  <c r="M159" i="12"/>
  <c r="N159" i="12"/>
  <c r="O159" i="12"/>
  <c r="M155" i="12"/>
  <c r="N155" i="12"/>
  <c r="O155" i="12"/>
  <c r="M151" i="12"/>
  <c r="N151" i="12"/>
  <c r="O151" i="12"/>
  <c r="M147" i="12"/>
  <c r="N147" i="12"/>
  <c r="O147" i="12"/>
  <c r="M143" i="12"/>
  <c r="N143" i="12"/>
  <c r="O143" i="12"/>
  <c r="M139" i="12"/>
  <c r="N139" i="12"/>
  <c r="O139" i="12"/>
  <c r="M135" i="12"/>
  <c r="N135" i="12"/>
  <c r="O135" i="12"/>
  <c r="M131" i="12"/>
  <c r="N131" i="12"/>
  <c r="O131" i="12"/>
  <c r="M127" i="12"/>
  <c r="N127" i="12"/>
  <c r="O127" i="12"/>
  <c r="M123" i="12"/>
  <c r="N123" i="12"/>
  <c r="O123" i="12"/>
  <c r="M119" i="12"/>
  <c r="N119" i="12"/>
  <c r="O119" i="12"/>
  <c r="O114" i="12"/>
  <c r="N114" i="12"/>
  <c r="N109" i="12"/>
  <c r="O109" i="12"/>
  <c r="M109" i="12"/>
  <c r="M103" i="12"/>
  <c r="O103" i="12"/>
  <c r="O98" i="12"/>
  <c r="M98" i="12"/>
  <c r="N98" i="12"/>
  <c r="N93" i="12"/>
  <c r="O93" i="12"/>
  <c r="M93" i="12"/>
  <c r="M87" i="12"/>
  <c r="N87" i="12"/>
  <c r="O87" i="12"/>
  <c r="N77" i="12"/>
  <c r="O77" i="12"/>
  <c r="M77" i="12"/>
  <c r="N61" i="12"/>
  <c r="O61" i="12"/>
  <c r="M61" i="12"/>
  <c r="N45" i="12"/>
  <c r="O45" i="12"/>
  <c r="M45" i="12"/>
  <c r="M148" i="12"/>
  <c r="M114" i="12"/>
  <c r="N103" i="12"/>
  <c r="M21" i="12"/>
  <c r="N29" i="12"/>
  <c r="O29" i="12"/>
  <c r="M29" i="12"/>
  <c r="N17" i="12"/>
  <c r="O17" i="12"/>
  <c r="M17" i="12"/>
  <c r="N5" i="12"/>
  <c r="O5" i="12"/>
  <c r="N164" i="12"/>
  <c r="O164" i="12"/>
  <c r="N152" i="12"/>
  <c r="O152" i="12"/>
  <c r="N144" i="12"/>
  <c r="O144" i="12"/>
  <c r="N132" i="12"/>
  <c r="O132" i="12"/>
  <c r="N124" i="12"/>
  <c r="O124" i="12"/>
  <c r="O110" i="12"/>
  <c r="M110" i="12"/>
  <c r="N110" i="12"/>
  <c r="O94" i="12"/>
  <c r="M94" i="12"/>
  <c r="N94" i="12"/>
  <c r="N73" i="12"/>
  <c r="O73" i="12"/>
  <c r="M73" i="12"/>
  <c r="M144" i="12"/>
  <c r="M128" i="12"/>
  <c r="M108" i="12"/>
  <c r="N108" i="12"/>
  <c r="M104" i="12"/>
  <c r="N104" i="12"/>
  <c r="O104" i="12"/>
  <c r="M88" i="12"/>
  <c r="N88" i="12"/>
  <c r="O88" i="12"/>
  <c r="M80" i="12"/>
  <c r="N80" i="12"/>
  <c r="O80" i="12"/>
  <c r="M72" i="12"/>
  <c r="N72" i="12"/>
  <c r="O72" i="12"/>
  <c r="M64" i="12"/>
  <c r="N64" i="12"/>
  <c r="O64" i="12"/>
  <c r="M56" i="12"/>
  <c r="N56" i="12"/>
  <c r="O56" i="12"/>
  <c r="M48" i="12"/>
  <c r="N48" i="12"/>
  <c r="O48" i="12"/>
  <c r="M43" i="12"/>
  <c r="N43" i="12"/>
  <c r="O43" i="12"/>
  <c r="M39" i="12"/>
  <c r="N39" i="12"/>
  <c r="O39" i="12"/>
  <c r="M35" i="12"/>
  <c r="N35" i="12"/>
  <c r="O35" i="12"/>
  <c r="M31" i="12"/>
  <c r="N31" i="12"/>
  <c r="M27" i="12"/>
  <c r="N27" i="12"/>
  <c r="O27" i="12"/>
  <c r="M23" i="12"/>
  <c r="N23" i="12"/>
  <c r="O23" i="12"/>
  <c r="M19" i="12"/>
  <c r="N19" i="12"/>
  <c r="O19" i="12"/>
  <c r="M15" i="12"/>
  <c r="N15" i="12"/>
  <c r="M11" i="12"/>
  <c r="N11" i="12"/>
  <c r="O11" i="12"/>
  <c r="M7" i="12"/>
  <c r="N7" i="12"/>
  <c r="O7" i="12"/>
  <c r="N174" i="12"/>
  <c r="M170" i="12"/>
  <c r="N170" i="12"/>
  <c r="M166" i="12"/>
  <c r="N166" i="12"/>
  <c r="M162" i="12"/>
  <c r="N162" i="12"/>
  <c r="M158" i="12"/>
  <c r="N158" i="12"/>
  <c r="M154" i="12"/>
  <c r="N154" i="12"/>
  <c r="M150" i="12"/>
  <c r="N150" i="12"/>
  <c r="M146" i="12"/>
  <c r="N146" i="12"/>
  <c r="M142" i="12"/>
  <c r="N142" i="12"/>
  <c r="M138" i="12"/>
  <c r="N138" i="12"/>
  <c r="M134" i="12"/>
  <c r="N134" i="12"/>
  <c r="M130" i="12"/>
  <c r="N130" i="12"/>
  <c r="M126" i="12"/>
  <c r="N126" i="12"/>
  <c r="M122" i="12"/>
  <c r="N122" i="12"/>
  <c r="M118" i="12"/>
  <c r="N118" i="12"/>
  <c r="N113" i="12"/>
  <c r="O113" i="12"/>
  <c r="M113" i="12"/>
  <c r="M107" i="12"/>
  <c r="N107" i="12"/>
  <c r="O107" i="12"/>
  <c r="O102" i="12"/>
  <c r="M102" i="12"/>
  <c r="N102" i="12"/>
  <c r="N97" i="12"/>
  <c r="O97" i="12"/>
  <c r="M97" i="12"/>
  <c r="M91" i="12"/>
  <c r="N91" i="12"/>
  <c r="O91" i="12"/>
  <c r="N81" i="12"/>
  <c r="O81" i="12"/>
  <c r="M81" i="12"/>
  <c r="N65" i="12"/>
  <c r="O65" i="12"/>
  <c r="M65" i="12"/>
  <c r="N49" i="12"/>
  <c r="O49" i="12"/>
  <c r="M49" i="12"/>
  <c r="M168" i="12"/>
  <c r="O162" i="12"/>
  <c r="M152" i="12"/>
  <c r="O146" i="12"/>
  <c r="M136" i="12"/>
  <c r="O130" i="12"/>
  <c r="O100" i="12"/>
  <c r="O15" i="12"/>
  <c r="N37" i="12"/>
  <c r="O37" i="12"/>
  <c r="N25" i="12"/>
  <c r="O25" i="12"/>
  <c r="M25" i="12"/>
  <c r="N13" i="12"/>
  <c r="O13" i="12"/>
  <c r="M13" i="12"/>
  <c r="N172" i="12"/>
  <c r="O172" i="12"/>
  <c r="N156" i="12"/>
  <c r="O156" i="12"/>
  <c r="N140" i="12"/>
  <c r="O140" i="12"/>
  <c r="N120" i="12"/>
  <c r="O120" i="12"/>
  <c r="M99" i="12"/>
  <c r="N99" i="12"/>
  <c r="O99" i="12"/>
  <c r="M83" i="12"/>
  <c r="N83" i="12"/>
  <c r="O83" i="12"/>
  <c r="M5" i="12"/>
  <c r="M112" i="12"/>
  <c r="N112" i="12"/>
  <c r="O112" i="12"/>
  <c r="M96" i="12"/>
  <c r="N96" i="12"/>
  <c r="O96" i="12"/>
  <c r="M84" i="12"/>
  <c r="N84" i="12"/>
  <c r="O84" i="12"/>
  <c r="O42" i="12"/>
  <c r="M42" i="12"/>
  <c r="O38" i="12"/>
  <c r="M38" i="12"/>
  <c r="N38" i="12"/>
  <c r="O34" i="12"/>
  <c r="M34" i="12"/>
  <c r="N34" i="12"/>
  <c r="O26" i="12"/>
  <c r="M26" i="12"/>
  <c r="O22" i="12"/>
  <c r="M22" i="12"/>
  <c r="N22" i="12"/>
  <c r="O18" i="12"/>
  <c r="M18" i="12"/>
  <c r="N18" i="12"/>
  <c r="O14" i="12"/>
  <c r="M14" i="12"/>
  <c r="N14" i="12"/>
  <c r="O10" i="12"/>
  <c r="M10" i="12"/>
  <c r="O6" i="12"/>
  <c r="M6" i="12"/>
  <c r="N6" i="12"/>
  <c r="O173" i="12"/>
  <c r="O169" i="12"/>
  <c r="M169" i="12"/>
  <c r="O165" i="12"/>
  <c r="M165" i="12"/>
  <c r="O161" i="12"/>
  <c r="M161" i="12"/>
  <c r="O157" i="12"/>
  <c r="M157" i="12"/>
  <c r="O153" i="12"/>
  <c r="M153" i="12"/>
  <c r="O149" i="12"/>
  <c r="M149" i="12"/>
  <c r="O145" i="12"/>
  <c r="M145" i="12"/>
  <c r="O141" i="12"/>
  <c r="M141" i="12"/>
  <c r="O137" i="12"/>
  <c r="M137" i="12"/>
  <c r="O133" i="12"/>
  <c r="M133" i="12"/>
  <c r="O129" i="12"/>
  <c r="M129" i="12"/>
  <c r="O125" i="12"/>
  <c r="M125" i="12"/>
  <c r="O121" i="12"/>
  <c r="M121" i="12"/>
  <c r="N117" i="12"/>
  <c r="O117" i="12"/>
  <c r="M117" i="12"/>
  <c r="M111" i="12"/>
  <c r="O111" i="12"/>
  <c r="O106" i="12"/>
  <c r="N106" i="12"/>
  <c r="N101" i="12"/>
  <c r="O101" i="12"/>
  <c r="M101" i="12"/>
  <c r="M95" i="12"/>
  <c r="N95" i="12"/>
  <c r="O90" i="12"/>
  <c r="M90" i="12"/>
  <c r="N85" i="12"/>
  <c r="O85" i="12"/>
  <c r="N69" i="12"/>
  <c r="O69" i="12"/>
  <c r="N53" i="12"/>
  <c r="O53" i="12"/>
  <c r="M172" i="12"/>
  <c r="O166" i="12"/>
  <c r="N161" i="12"/>
  <c r="M156" i="12"/>
  <c r="O150" i="12"/>
  <c r="N145" i="12"/>
  <c r="M140" i="12"/>
  <c r="O134" i="12"/>
  <c r="N129" i="12"/>
  <c r="M124" i="12"/>
  <c r="O118" i="12"/>
  <c r="O108" i="12"/>
  <c r="O95" i="12"/>
  <c r="M53" i="12"/>
  <c r="O31" i="12"/>
  <c r="N10" i="12"/>
  <c r="M79" i="12"/>
  <c r="N79" i="12"/>
  <c r="M75" i="12"/>
  <c r="N75" i="12"/>
  <c r="M71" i="12"/>
  <c r="N71" i="12"/>
  <c r="M67" i="12"/>
  <c r="N67" i="12"/>
  <c r="M63" i="12"/>
  <c r="N63" i="12"/>
  <c r="M59" i="12"/>
  <c r="N59" i="12"/>
  <c r="M55" i="12"/>
  <c r="N55" i="12"/>
  <c r="M51" i="12"/>
  <c r="N51" i="12"/>
  <c r="M47" i="12"/>
  <c r="N47" i="12"/>
  <c r="O71" i="12"/>
  <c r="O55" i="12"/>
  <c r="O86" i="12"/>
  <c r="M86" i="12"/>
  <c r="O82" i="12"/>
  <c r="M82" i="12"/>
  <c r="O78" i="12"/>
  <c r="M78" i="12"/>
  <c r="O74" i="12"/>
  <c r="M74" i="12"/>
  <c r="O70" i="12"/>
  <c r="M70" i="12"/>
  <c r="O66" i="12"/>
  <c r="M66" i="12"/>
  <c r="O62" i="12"/>
  <c r="M62" i="12"/>
  <c r="N86" i="12"/>
  <c r="O75" i="12"/>
  <c r="N70" i="12"/>
  <c r="O59" i="12"/>
  <c r="O4" i="12"/>
  <c r="N4" i="12"/>
  <c r="K32" i="3"/>
  <c r="M173" i="12" l="1"/>
  <c r="M44" i="12"/>
  <c r="N44" i="12"/>
  <c r="O44" i="12"/>
  <c r="O12" i="12"/>
  <c r="M174" i="12"/>
  <c r="O36" i="12"/>
  <c r="M54" i="12"/>
  <c r="O28" i="12"/>
  <c r="O16" i="12"/>
  <c r="N36" i="12"/>
  <c r="O30" i="12"/>
  <c r="N30" i="12"/>
  <c r="M30" i="12"/>
  <c r="N16" i="12"/>
  <c r="O32" i="12"/>
  <c r="M32" i="12"/>
  <c r="M58" i="12"/>
  <c r="O58" i="12"/>
  <c r="O50" i="12"/>
  <c r="M50" i="12"/>
  <c r="N46" i="12"/>
  <c r="M46" i="12"/>
  <c r="O46" i="12"/>
  <c r="N28" i="12"/>
  <c r="N12" i="12"/>
  <c r="O8" i="12"/>
  <c r="O54" i="12"/>
  <c r="M8" i="12"/>
  <c r="O24" i="12"/>
  <c r="N24" i="12"/>
  <c r="K34" i="3"/>
  <c r="K35" i="3"/>
  <c r="K39" i="3"/>
  <c r="K184" i="3"/>
  <c r="K182" i="3"/>
  <c r="K40" i="3"/>
  <c r="K194" i="3"/>
  <c r="K180" i="3"/>
  <c r="K181" i="3"/>
  <c r="K187" i="3"/>
  <c r="K185" i="3"/>
  <c r="K186" i="3"/>
  <c r="K193" i="3"/>
  <c r="K183" i="3"/>
  <c r="K177" i="3"/>
  <c r="K189" i="3"/>
  <c r="K192" i="3"/>
  <c r="K36" i="3"/>
  <c r="K38" i="3"/>
  <c r="K191" i="3"/>
  <c r="K178" i="3"/>
  <c r="K179" i="3"/>
  <c r="K37" i="3"/>
  <c r="K42" i="3"/>
  <c r="K188" i="3"/>
  <c r="K190" i="3"/>
  <c r="K16" i="3"/>
  <c r="K21" i="3"/>
  <c r="K22" i="3"/>
  <c r="K114" i="3"/>
  <c r="K115" i="3"/>
  <c r="K116" i="3"/>
  <c r="K117" i="3"/>
  <c r="K118" i="3"/>
  <c r="K120" i="3"/>
  <c r="K121" i="3"/>
  <c r="K122" i="3"/>
  <c r="K175" i="3"/>
  <c r="K26" i="3"/>
  <c r="K27" i="3"/>
  <c r="K28" i="3"/>
  <c r="K29" i="3"/>
  <c r="K154" i="3"/>
  <c r="K17" i="3"/>
  <c r="K24" i="3"/>
  <c r="K30" i="3"/>
  <c r="K158" i="3"/>
  <c r="K128" i="3"/>
  <c r="K135" i="3"/>
  <c r="K136" i="3"/>
  <c r="K159" i="3"/>
  <c r="K167" i="3"/>
  <c r="K66" i="3"/>
  <c r="K109" i="3"/>
  <c r="K151" i="3"/>
  <c r="K130" i="3"/>
  <c r="K145" i="3"/>
  <c r="K146" i="3"/>
  <c r="K152" i="3"/>
  <c r="K155" i="3"/>
  <c r="K166" i="3"/>
  <c r="K140" i="3"/>
  <c r="K150" i="3"/>
  <c r="K157" i="3"/>
  <c r="K163" i="3"/>
  <c r="K170" i="3"/>
  <c r="K4" i="3"/>
  <c r="K6" i="3"/>
  <c r="K8" i="3"/>
  <c r="K101" i="3"/>
  <c r="K102" i="3"/>
  <c r="K103" i="3"/>
  <c r="K104" i="3"/>
  <c r="K107" i="3"/>
  <c r="K108" i="3"/>
  <c r="K73" i="3"/>
  <c r="K76" i="3"/>
  <c r="K77" i="3"/>
  <c r="K86" i="3"/>
  <c r="K87" i="3"/>
  <c r="K92" i="3"/>
  <c r="K93" i="3"/>
  <c r="K82" i="3"/>
  <c r="K83" i="3"/>
  <c r="K112" i="3"/>
  <c r="K113" i="3"/>
  <c r="K173" i="3"/>
  <c r="K67" i="3"/>
  <c r="K68" i="3"/>
  <c r="K74" i="3"/>
  <c r="K75" i="3"/>
  <c r="K79" i="3"/>
  <c r="K80" i="3"/>
  <c r="K81" i="3"/>
  <c r="K84" i="3"/>
  <c r="K85" i="3"/>
  <c r="K94" i="3"/>
  <c r="K95" i="3"/>
  <c r="K96" i="3"/>
  <c r="K97" i="3"/>
  <c r="K98" i="3"/>
  <c r="K99" i="3"/>
  <c r="K100" i="3"/>
  <c r="K124" i="3"/>
  <c r="K9" i="3"/>
  <c r="K44" i="3"/>
  <c r="K105" i="3"/>
  <c r="K106" i="3"/>
  <c r="K45" i="3"/>
  <c r="K43" i="3"/>
  <c r="K126" i="3"/>
  <c r="K127" i="3"/>
  <c r="K131" i="3"/>
  <c r="K132" i="3"/>
  <c r="K137" i="3"/>
  <c r="K141" i="3"/>
  <c r="K149" i="3"/>
  <c r="K168" i="3"/>
  <c r="K169" i="3"/>
  <c r="K172" i="3"/>
  <c r="K133" i="3"/>
  <c r="K5" i="3"/>
  <c r="K50" i="3"/>
  <c r="K51" i="3"/>
  <c r="K53" i="3"/>
  <c r="K55" i="3"/>
  <c r="K56" i="3"/>
  <c r="K57" i="3"/>
  <c r="K63" i="3"/>
  <c r="K64" i="3"/>
  <c r="K65" i="3"/>
  <c r="K41" i="3"/>
  <c r="K58" i="3"/>
  <c r="K59" i="3"/>
  <c r="K60" i="3"/>
  <c r="K61" i="3"/>
  <c r="K62" i="3"/>
  <c r="K46" i="3"/>
  <c r="K47" i="3"/>
  <c r="K48" i="3"/>
  <c r="K147" i="3"/>
  <c r="K148" i="3"/>
  <c r="K164" i="3"/>
  <c r="K10" i="3"/>
  <c r="K11" i="3"/>
  <c r="K12" i="3"/>
  <c r="K13" i="3"/>
  <c r="K14" i="3"/>
  <c r="K15" i="3"/>
  <c r="K134" i="3"/>
  <c r="K125" i="3"/>
  <c r="K33" i="3"/>
  <c r="K71" i="3"/>
  <c r="K72" i="3"/>
  <c r="K90" i="3"/>
  <c r="K91" i="3"/>
  <c r="K176" i="3"/>
  <c r="K49" i="3"/>
  <c r="J58" i="3"/>
  <c r="J59" i="3"/>
  <c r="J60" i="3"/>
  <c r="J61" i="3"/>
  <c r="J62" i="3"/>
  <c r="J46" i="3"/>
  <c r="J47" i="3"/>
  <c r="J48" i="3"/>
  <c r="J147" i="3"/>
  <c r="J148" i="3"/>
  <c r="J164" i="3"/>
  <c r="J10" i="3"/>
  <c r="J11" i="3"/>
  <c r="J12" i="3"/>
  <c r="J13" i="3"/>
  <c r="J14" i="3"/>
  <c r="J15" i="3"/>
  <c r="J134" i="3"/>
  <c r="J125" i="3"/>
  <c r="J33" i="3"/>
  <c r="J71" i="3"/>
  <c r="J72" i="3"/>
  <c r="J90" i="3"/>
  <c r="J91" i="3"/>
  <c r="J176" i="3"/>
  <c r="J49" i="3"/>
  <c r="J34" i="3"/>
  <c r="J35" i="3"/>
  <c r="J39" i="3"/>
  <c r="J184" i="3"/>
  <c r="J182" i="3"/>
  <c r="J40" i="3"/>
  <c r="J194" i="3"/>
  <c r="J180" i="3"/>
  <c r="J181" i="3"/>
  <c r="J187" i="3"/>
  <c r="J185" i="3"/>
  <c r="J186" i="3"/>
  <c r="J193" i="3"/>
  <c r="J183" i="3"/>
  <c r="J177" i="3"/>
  <c r="J189" i="3"/>
  <c r="J192" i="3"/>
  <c r="J36" i="3"/>
  <c r="J38" i="3"/>
  <c r="J191" i="3"/>
  <c r="J178" i="3"/>
  <c r="J179" i="3"/>
  <c r="J37" i="3"/>
  <c r="J42" i="3"/>
  <c r="J188" i="3"/>
  <c r="J190" i="3"/>
  <c r="J16" i="3"/>
  <c r="J21" i="3"/>
  <c r="J22" i="3"/>
  <c r="J114" i="3"/>
  <c r="J115" i="3"/>
  <c r="J116" i="3"/>
  <c r="J117" i="3"/>
  <c r="J118" i="3"/>
  <c r="J120" i="3"/>
  <c r="J121" i="3"/>
  <c r="J122" i="3"/>
  <c r="J175" i="3"/>
  <c r="J26" i="3"/>
  <c r="J27" i="3"/>
  <c r="J28" i="3"/>
  <c r="J29" i="3"/>
  <c r="J32" i="3"/>
  <c r="J154" i="3"/>
  <c r="J17" i="3"/>
  <c r="J24" i="3"/>
  <c r="J30" i="3"/>
  <c r="J158" i="3"/>
  <c r="J128" i="3"/>
  <c r="J135" i="3"/>
  <c r="J136" i="3"/>
  <c r="J159" i="3"/>
  <c r="J167" i="3"/>
  <c r="J66" i="3"/>
  <c r="J109" i="3"/>
  <c r="J151" i="3"/>
  <c r="J130" i="3"/>
  <c r="J145" i="3"/>
  <c r="J146" i="3"/>
  <c r="J152" i="3"/>
  <c r="J155" i="3"/>
  <c r="J166" i="3"/>
  <c r="J140" i="3"/>
  <c r="J150" i="3"/>
  <c r="J157" i="3"/>
  <c r="J163" i="3"/>
  <c r="J170" i="3"/>
  <c r="J4" i="3"/>
  <c r="J6" i="3"/>
  <c r="J8" i="3"/>
  <c r="J101" i="3"/>
  <c r="J102" i="3"/>
  <c r="J103" i="3"/>
  <c r="J104" i="3"/>
  <c r="J107" i="3"/>
  <c r="J108" i="3"/>
  <c r="J73" i="3"/>
  <c r="J76" i="3"/>
  <c r="J77" i="3"/>
  <c r="J86" i="3"/>
  <c r="J87" i="3"/>
  <c r="J92" i="3"/>
  <c r="J93" i="3"/>
  <c r="J82" i="3"/>
  <c r="J83" i="3"/>
  <c r="J112" i="3"/>
  <c r="J113" i="3"/>
  <c r="J173" i="3"/>
  <c r="J67" i="3"/>
  <c r="J68" i="3"/>
  <c r="J74" i="3"/>
  <c r="J75" i="3"/>
  <c r="J79" i="3"/>
  <c r="J80" i="3"/>
  <c r="J81" i="3"/>
  <c r="J84" i="3"/>
  <c r="J85" i="3"/>
  <c r="J94" i="3"/>
  <c r="J95" i="3"/>
  <c r="J96" i="3"/>
  <c r="J97" i="3"/>
  <c r="J98" i="3"/>
  <c r="J99" i="3"/>
  <c r="J100" i="3"/>
  <c r="J124" i="3"/>
  <c r="J9" i="3"/>
  <c r="J44" i="3"/>
  <c r="J105" i="3"/>
  <c r="J106" i="3"/>
  <c r="J45" i="3"/>
  <c r="J43" i="3"/>
  <c r="J126" i="3"/>
  <c r="J127" i="3"/>
  <c r="J131" i="3"/>
  <c r="J132" i="3"/>
  <c r="J137" i="3"/>
  <c r="J141" i="3"/>
  <c r="J149" i="3"/>
  <c r="J168" i="3"/>
  <c r="J169" i="3"/>
  <c r="J172" i="3"/>
  <c r="J133" i="3"/>
  <c r="J5" i="3"/>
  <c r="J50" i="3"/>
  <c r="J51" i="3"/>
  <c r="J53" i="3"/>
  <c r="J55" i="3"/>
  <c r="J56" i="3"/>
  <c r="J57" i="3"/>
  <c r="J63" i="3"/>
  <c r="J64" i="3"/>
  <c r="J65" i="3"/>
  <c r="J41" i="3"/>
  <c r="I58" i="3" l="1"/>
  <c r="I59" i="3"/>
  <c r="I60" i="3"/>
  <c r="I61" i="3"/>
  <c r="I62" i="3"/>
  <c r="I46" i="3"/>
  <c r="I47" i="3"/>
  <c r="I48" i="3"/>
  <c r="I147" i="3"/>
  <c r="I148" i="3"/>
  <c r="I164" i="3"/>
  <c r="I10" i="3"/>
  <c r="I11" i="3"/>
  <c r="I12" i="3"/>
  <c r="I13" i="3"/>
  <c r="I14" i="3"/>
  <c r="I15" i="3"/>
  <c r="I134" i="3"/>
  <c r="I125" i="3"/>
  <c r="I33" i="3"/>
  <c r="I71" i="3"/>
  <c r="I72" i="3"/>
  <c r="I90" i="3"/>
  <c r="I91" i="3"/>
  <c r="I176" i="3"/>
  <c r="I49" i="3"/>
  <c r="I41" i="3"/>
  <c r="I34" i="3"/>
  <c r="I35" i="3"/>
  <c r="I39" i="3"/>
  <c r="I184" i="3"/>
  <c r="I182" i="3"/>
  <c r="I40" i="3"/>
  <c r="I180" i="3"/>
  <c r="I181" i="3"/>
  <c r="I187" i="3"/>
  <c r="I185" i="3"/>
  <c r="I186" i="3"/>
  <c r="I193" i="3"/>
  <c r="I183" i="3"/>
  <c r="I177" i="3"/>
  <c r="I189" i="3"/>
  <c r="I192" i="3"/>
  <c r="I36" i="3"/>
  <c r="I38" i="3"/>
  <c r="I191" i="3"/>
  <c r="I178" i="3"/>
  <c r="I179" i="3"/>
  <c r="I37" i="3"/>
  <c r="I42" i="3"/>
  <c r="I188" i="3"/>
  <c r="I190" i="3"/>
  <c r="I16" i="3"/>
  <c r="I21" i="3"/>
  <c r="I22" i="3"/>
  <c r="I114" i="3"/>
  <c r="I115" i="3"/>
  <c r="I116" i="3"/>
  <c r="I117" i="3"/>
  <c r="I118" i="3"/>
  <c r="I120" i="3"/>
  <c r="I121" i="3"/>
  <c r="I122" i="3"/>
  <c r="I175" i="3"/>
  <c r="I26" i="3"/>
  <c r="I27" i="3"/>
  <c r="I28" i="3"/>
  <c r="I29" i="3"/>
  <c r="I32" i="3"/>
  <c r="I154" i="3"/>
  <c r="I17" i="3"/>
  <c r="I24" i="3"/>
  <c r="I30" i="3"/>
  <c r="I158" i="3"/>
  <c r="I128" i="3"/>
  <c r="I135" i="3"/>
  <c r="I136" i="3"/>
  <c r="I159" i="3"/>
  <c r="I167" i="3"/>
  <c r="I66" i="3"/>
  <c r="I109" i="3"/>
  <c r="I151" i="3"/>
  <c r="I130" i="3"/>
  <c r="I145" i="3"/>
  <c r="I146" i="3"/>
  <c r="I152" i="3"/>
  <c r="I155" i="3"/>
  <c r="I166" i="3"/>
  <c r="I140" i="3"/>
  <c r="I150" i="3"/>
  <c r="I157" i="3"/>
  <c r="I163" i="3"/>
  <c r="I170" i="3"/>
  <c r="I6" i="3"/>
  <c r="I8" i="3"/>
  <c r="I101" i="3"/>
  <c r="I102" i="3"/>
  <c r="I103" i="3"/>
  <c r="I104" i="3"/>
  <c r="I107" i="3"/>
  <c r="I108" i="3"/>
  <c r="I73" i="3"/>
  <c r="I76" i="3"/>
  <c r="I77" i="3"/>
  <c r="I86" i="3"/>
  <c r="I87" i="3"/>
  <c r="I92" i="3"/>
  <c r="I93" i="3"/>
  <c r="I82" i="3"/>
  <c r="I83" i="3"/>
  <c r="I112" i="3"/>
  <c r="I113" i="3"/>
  <c r="I173" i="3"/>
  <c r="I67" i="3"/>
  <c r="I68" i="3"/>
  <c r="I74" i="3"/>
  <c r="I75" i="3"/>
  <c r="I79" i="3"/>
  <c r="I80" i="3"/>
  <c r="I81" i="3"/>
  <c r="I84" i="3"/>
  <c r="I85" i="3"/>
  <c r="I94" i="3"/>
  <c r="I95" i="3"/>
  <c r="I96" i="3"/>
  <c r="I97" i="3"/>
  <c r="I98" i="3"/>
  <c r="I99" i="3"/>
  <c r="I100" i="3"/>
  <c r="I124" i="3"/>
  <c r="I9" i="3"/>
  <c r="I44" i="3"/>
  <c r="I105" i="3"/>
  <c r="I106" i="3"/>
  <c r="I45" i="3"/>
  <c r="I43" i="3"/>
  <c r="I126" i="3"/>
  <c r="I127" i="3"/>
  <c r="I131" i="3"/>
  <c r="I132" i="3"/>
  <c r="I137" i="3"/>
  <c r="I141" i="3"/>
  <c r="I149" i="3"/>
  <c r="I168" i="3"/>
  <c r="I169" i="3"/>
  <c r="I172" i="3"/>
  <c r="I133" i="3"/>
  <c r="I5" i="3"/>
  <c r="I50" i="3"/>
  <c r="I51" i="3"/>
  <c r="I53" i="3"/>
  <c r="I55" i="3"/>
  <c r="I56" i="3"/>
  <c r="I57" i="3"/>
  <c r="I63" i="3"/>
  <c r="I64" i="3"/>
  <c r="I65" i="3"/>
  <c r="I7" i="3"/>
  <c r="J7" i="3" s="1"/>
  <c r="K7" i="3" s="1"/>
  <c r="I18" i="3"/>
  <c r="J18" i="3" s="1"/>
  <c r="K18" i="3" s="1"/>
  <c r="I19" i="3"/>
  <c r="J19" i="3" s="1"/>
  <c r="K19" i="3" s="1"/>
  <c r="I20" i="3"/>
  <c r="J20" i="3" s="1"/>
  <c r="K20" i="3" s="1"/>
  <c r="I23" i="3"/>
  <c r="J23" i="3" s="1"/>
  <c r="K23" i="3" s="1"/>
  <c r="I25" i="3"/>
  <c r="J25" i="3" s="1"/>
  <c r="K25" i="3" s="1"/>
  <c r="I31" i="3"/>
  <c r="J31" i="3" s="1"/>
  <c r="K31" i="3" s="1"/>
  <c r="I52" i="3"/>
  <c r="J52" i="3" s="1"/>
  <c r="K52" i="3" s="1"/>
  <c r="I54" i="3"/>
  <c r="J54" i="3" s="1"/>
  <c r="K54" i="3" s="1"/>
  <c r="I69" i="3"/>
  <c r="J69" i="3" s="1"/>
  <c r="K69" i="3" s="1"/>
  <c r="I70" i="3"/>
  <c r="J70" i="3" s="1"/>
  <c r="K70" i="3" s="1"/>
  <c r="I78" i="3"/>
  <c r="J78" i="3" s="1"/>
  <c r="K78" i="3" s="1"/>
  <c r="I88" i="3"/>
  <c r="J88" i="3" s="1"/>
  <c r="K88" i="3" s="1"/>
  <c r="I89" i="3"/>
  <c r="J89" i="3" s="1"/>
  <c r="K89" i="3" s="1"/>
  <c r="I110" i="3"/>
  <c r="J110" i="3" s="1"/>
  <c r="K110" i="3" s="1"/>
  <c r="I111" i="3"/>
  <c r="J111" i="3" s="1"/>
  <c r="K111" i="3" s="1"/>
  <c r="I119" i="3"/>
  <c r="J119" i="3" s="1"/>
  <c r="K119" i="3" s="1"/>
  <c r="I123" i="3"/>
  <c r="J123" i="3" s="1"/>
  <c r="K123" i="3" s="1"/>
  <c r="I129" i="3"/>
  <c r="J129" i="3" s="1"/>
  <c r="K129" i="3" s="1"/>
  <c r="I138" i="3"/>
  <c r="J138" i="3" s="1"/>
  <c r="K138" i="3" s="1"/>
  <c r="I139" i="3"/>
  <c r="J139" i="3" s="1"/>
  <c r="K139" i="3" s="1"/>
  <c r="J142" i="3"/>
  <c r="K142" i="3" s="1"/>
  <c r="I143" i="3"/>
  <c r="J143" i="3" s="1"/>
  <c r="K143" i="3" s="1"/>
  <c r="I144" i="3"/>
  <c r="J144" i="3" s="1"/>
  <c r="K144" i="3" s="1"/>
  <c r="J153" i="3"/>
  <c r="K153" i="3" s="1"/>
  <c r="I156" i="3"/>
  <c r="J156" i="3" s="1"/>
  <c r="K156" i="3" s="1"/>
  <c r="I160" i="3"/>
  <c r="J160" i="3" s="1"/>
  <c r="K160" i="3" s="1"/>
  <c r="I161" i="3"/>
  <c r="J161" i="3" s="1"/>
  <c r="K161" i="3" s="1"/>
  <c r="I162" i="3"/>
  <c r="J162" i="3" s="1"/>
  <c r="K162" i="3" s="1"/>
  <c r="I165" i="3"/>
  <c r="J165" i="3" s="1"/>
  <c r="K165" i="3" s="1"/>
  <c r="K171" i="3"/>
  <c r="I174" i="3"/>
  <c r="J174" i="3" s="1"/>
  <c r="K17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2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два артикула, второй новый здесь и далее</t>
        </r>
      </text>
    </comment>
  </commentList>
</comments>
</file>

<file path=xl/sharedStrings.xml><?xml version="1.0" encoding="utf-8"?>
<sst xmlns="http://schemas.openxmlformats.org/spreadsheetml/2006/main" count="2430" uniqueCount="363">
  <si>
    <t>Вид</t>
  </si>
  <si>
    <t>Сорт / Гибрид</t>
  </si>
  <si>
    <t>Ед.изм.</t>
  </si>
  <si>
    <t>Vilmorin</t>
  </si>
  <si>
    <t>Арбуз</t>
  </si>
  <si>
    <t>АКСЕНТ F1 (AKSENT - WS 1041 F1)</t>
  </si>
  <si>
    <t>семян</t>
  </si>
  <si>
    <t>ТАНГО F1 (TANGO F1)</t>
  </si>
  <si>
    <t>Баклажан</t>
  </si>
  <si>
    <t>КАРАТАЯ F1 (KARATAY F1)</t>
  </si>
  <si>
    <t>ФАВОРИТ F1 (FAVORITE F1)</t>
  </si>
  <si>
    <t>Кабачок</t>
  </si>
  <si>
    <t>ДЖЕТТА F1 (JETTA F1)</t>
  </si>
  <si>
    <t xml:space="preserve">ЛЕНА F1 (LENA F1) </t>
  </si>
  <si>
    <t xml:space="preserve">Кукуруза сахарная </t>
  </si>
  <si>
    <t>ТУРБО F1 (TURBO F1)</t>
  </si>
  <si>
    <t>Морковь</t>
  </si>
  <si>
    <t>АТТИЛИО F1 (ATTILIO F1)</t>
  </si>
  <si>
    <t>КОНЦЕРТО F1 (CONCERTO F1)</t>
  </si>
  <si>
    <t>МАЭСТРО F1 (MAESTRO F1 )</t>
  </si>
  <si>
    <t>ОЛИМПО F1 (OLIMPO F1)</t>
  </si>
  <si>
    <t>РЕД КОР (CHANTENAY RED CORE)</t>
  </si>
  <si>
    <t>СОПРАНО F1 (SOPRANO F1)</t>
  </si>
  <si>
    <t>ТЕМПО F1 (TEMPO F1)</t>
  </si>
  <si>
    <t>ЭМПЕРОР F1 (EMPEROR F1)</t>
  </si>
  <si>
    <t>ВОЛКАНО F1 (VOLCANO F1)</t>
  </si>
  <si>
    <t>ДИАМЕНТО F1 (DIAMENTO F1)
(VAC 75 F1)</t>
  </si>
  <si>
    <t>СИЛВАНО F1 (SILVANO F1)</t>
  </si>
  <si>
    <t>Свекла</t>
  </si>
  <si>
    <t>КАМАРО F1 (CAMARO F1)</t>
  </si>
  <si>
    <t>Лук</t>
  </si>
  <si>
    <t>БУРГОС F1 (BURGOS F1)</t>
  </si>
  <si>
    <t>Перец</t>
  </si>
  <si>
    <t>ЭДРОС F1 (EDROS F1)</t>
  </si>
  <si>
    <t>Салат</t>
  </si>
  <si>
    <t>НАТУР (NATURE)</t>
  </si>
  <si>
    <t>кг</t>
  </si>
  <si>
    <t>Томат</t>
  </si>
  <si>
    <t>B 328 F1 (V328 F1)</t>
  </si>
  <si>
    <t>АЛЕЗИ F1 (ALESI F1)</t>
  </si>
  <si>
    <t>БОНАПАРТ F1 (BONAPARTE F1)</t>
  </si>
  <si>
    <t>В 355 F1 (V 355 F1)</t>
  </si>
  <si>
    <t>ДОНАТЕЛЛО F1 - (DONATELLO F1)</t>
  </si>
  <si>
    <t>ИМПАЛА F1 (IMPALA F1)</t>
  </si>
  <si>
    <t>КАПОРАЛ F1 (CAPORAL F1)</t>
  </si>
  <si>
    <t xml:space="preserve">КОРНАБЕЛЬ F1 (CORNABEL F1)                                                </t>
  </si>
  <si>
    <t>ОЛЬГА F1 (OLGA F1)</t>
  </si>
  <si>
    <t>РЕТАНА F1 (RETANA F1)</t>
  </si>
  <si>
    <t>СУРИЯ F1 (SURYA F1 )</t>
  </si>
  <si>
    <t xml:space="preserve">СЭР ЭЛИАН F1 (SIR ELYAN F1)                                               </t>
  </si>
  <si>
    <t>ТРИБЕКА F1 (TRIBECA F1)</t>
  </si>
  <si>
    <t>Цветная капуста</t>
  </si>
  <si>
    <t>БОДИЛИС F1 (BODILIS F1)</t>
  </si>
  <si>
    <t>БОРИС F1 (BORIS F1)</t>
  </si>
  <si>
    <t>ЛОКРИС F1 (LOCRIS F1)</t>
  </si>
  <si>
    <t>Mikado</t>
  </si>
  <si>
    <t>ГОЛДЕН ТАЙГЕР F1 (GOLDEN TIGER F1)</t>
  </si>
  <si>
    <t>Clause</t>
  </si>
  <si>
    <t>ЛИВИЯ F1 (LIVIA F1)</t>
  </si>
  <si>
    <t>ГАЛИНЭ F1 (GALINE F1)</t>
  </si>
  <si>
    <t>КЛАССИК F1 (CLASSIC F1)</t>
  </si>
  <si>
    <t>ФАБИНА F1 (FABINA F1)</t>
  </si>
  <si>
    <t>ФАРАМА F1 (FARAMA F1)</t>
  </si>
  <si>
    <t>АСМА F1 (ASMA F1)</t>
  </si>
  <si>
    <t>МАРИГОЛЬД F1 (MARIGOLD F1)</t>
  </si>
  <si>
    <t>ТОСХА F1 (TOSCA F1)</t>
  </si>
  <si>
    <t>Капуста белокочанная</t>
  </si>
  <si>
    <t>БРИГАДИР F1 (BRIGADIER F1)</t>
  </si>
  <si>
    <t>ЖЕАНТ F1 (GEANT F1)</t>
  </si>
  <si>
    <t>КАПОРАЛ F1 (KAPORAL F1)</t>
  </si>
  <si>
    <t>КУБОК F1 (KUBOK F1)</t>
  </si>
  <si>
    <t>ЛЕГАТ F1 (LEGAT F1)</t>
  </si>
  <si>
    <t>ОРАКУЛ F1 (ORACLE F1)</t>
  </si>
  <si>
    <t>СИР F1 (SIR F1)</t>
  </si>
  <si>
    <t>ЦЕНТУРИОН F1 (CENTURION F1)</t>
  </si>
  <si>
    <t>ЧИЗ F1 (CHEERS F1)</t>
  </si>
  <si>
    <t>КОКАНИ F1 (KOKANEE F1)</t>
  </si>
  <si>
    <t>ЛЕГАСИ F1 (LEGACY F1)</t>
  </si>
  <si>
    <t>МЕГАТОН F1 (MEGATON F1)</t>
  </si>
  <si>
    <t>СУПЕР САНДАНС F1 (SUPER SUNDANCE F1)</t>
  </si>
  <si>
    <t>БОЛТЕКС (BOLTEX)</t>
  </si>
  <si>
    <t>РЕД КОР (RED CORE)</t>
  </si>
  <si>
    <t>ДЕТРОЙТ (DETROIT)</t>
  </si>
  <si>
    <t>Тыква</t>
  </si>
  <si>
    <t>МУСКАТНАЯ ПРОВАНСКАЯ (MUSCAT PROVENCE)</t>
  </si>
  <si>
    <t>Укроп</t>
  </si>
  <si>
    <t>ДИЛЛ (DILL)</t>
  </si>
  <si>
    <t>Дыня</t>
  </si>
  <si>
    <t>АМАЛ F1 (AMAL F1)</t>
  </si>
  <si>
    <t>БАБОР F1 (BABOR F1)</t>
  </si>
  <si>
    <t>КРЕДО F1 (CREDO F1)</t>
  </si>
  <si>
    <t>ФОРБАН F1 (FORBAN F1)</t>
  </si>
  <si>
    <t>ГЕРКУЛЕС F1 (HERCULES F1)</t>
  </si>
  <si>
    <t>МАДОННА F1 (MADONNA F1)</t>
  </si>
  <si>
    <t>НИКИТА F1 (NIKITA F1)</t>
  </si>
  <si>
    <t>САФЬЯН F1 (SOFIANE F1)</t>
  </si>
  <si>
    <t>ТАССИЛИ F1 (TASSILI F1)</t>
  </si>
  <si>
    <t>ФЛАМИНГО F1 (FLAMINGO F1)</t>
  </si>
  <si>
    <t>АФЕН F1 (APHEN F1)</t>
  </si>
  <si>
    <t>КОЛИБРИ F1 (COLIBRI F1)</t>
  </si>
  <si>
    <t>МУНА F1 (MOUNA F1)</t>
  </si>
  <si>
    <t>ПЕТРАРОССА F1 (PIETRAROSSA F1)</t>
  </si>
  <si>
    <t>ФЕНДА F1 (FENDA F1)</t>
  </si>
  <si>
    <t>ФРИСКО F1 (FRISCO F1)</t>
  </si>
  <si>
    <t>КЛ 650 F1 (AVISO F1)</t>
  </si>
  <si>
    <t>КЛИППЕР F1 (CLIPPER F1)</t>
  </si>
  <si>
    <t>МАЙБАХ F1 (MAYBACH F1)</t>
  </si>
  <si>
    <t>МИНЬОН F1 (MIGNON F1)</t>
  </si>
  <si>
    <t>НАУТИЛУС F1 (NAUTILUS F1)</t>
  </si>
  <si>
    <t>САБОРД F1 (SABORD F1)</t>
  </si>
  <si>
    <t>Рекомендуемая розничная цена за пачку                            (руб.с НДС)</t>
  </si>
  <si>
    <t>ЭКСЕЛЬСО F1 (EXELSO F1)</t>
  </si>
  <si>
    <t>ТАЛАССА F1 (THALASSA F1)</t>
  </si>
  <si>
    <t>ЛЕЖЕНД F1 (LEGEND F1)</t>
  </si>
  <si>
    <t>Размер упаковки</t>
  </si>
  <si>
    <t>ЛАНКАНГ (LANCANG F1)</t>
  </si>
  <si>
    <t>АЛИГРИЦИЯ (ALIGRIZIA F1)</t>
  </si>
  <si>
    <t>ДЕДАЛЬ (DEDALE) драже</t>
  </si>
  <si>
    <t>БАКУС (BACCHUS) драже</t>
  </si>
  <si>
    <t>НАВАРОН (NAVARONE) драже</t>
  </si>
  <si>
    <t>Бренд</t>
  </si>
  <si>
    <t>ТОНАЛЬ (TONALE) недражированный</t>
  </si>
  <si>
    <t>ДЕДАЛЬ (DEDALE) недражированный</t>
  </si>
  <si>
    <t>НАВАРОН (NAVARONE) недражированный</t>
  </si>
  <si>
    <t>ЭКСКИЗ (EXQUISE) недражированный</t>
  </si>
  <si>
    <t>ТОНАЛЬ (TONALE) драже</t>
  </si>
  <si>
    <t>Цены действительны с 01.10.2017</t>
  </si>
  <si>
    <t>2017/2018 (10.2017-06.2018)</t>
  </si>
  <si>
    <t>ООО "ВИЛЬМОРИН"
Россия, 123056, Москва, Грузинский Вал, 11, стр 3 
+7 495 609 6427 
contact.russia@vilmorin.com / www.vilmorin.ru</t>
  </si>
  <si>
    <t>ОИДА F1 (OIDA F1)</t>
  </si>
  <si>
    <t>САРРА F1 (SARRA F1)</t>
  </si>
  <si>
    <t>ХАННИ МУН F1 (HONEY MOON F1)</t>
  </si>
  <si>
    <t>ДЕКУРИОН F1 (DECURION F1)</t>
  </si>
  <si>
    <t>СИБЕЛЬ F1 (SIBELLE F1)</t>
  </si>
  <si>
    <t>ГЕНЕРАТОР F1 (GENERATOR F1)</t>
  </si>
  <si>
    <t>ОВАТОННА F1 (OWATONNA F1)</t>
  </si>
  <si>
    <t>МИНТ F1 (MINT F1)</t>
  </si>
  <si>
    <t>СЕНТИНЕЛЬ F1 (SENTINEL F1)</t>
  </si>
  <si>
    <t>ЛЮСИЯ F1 (LUSIA F1)</t>
  </si>
  <si>
    <t>Редис</t>
  </si>
  <si>
    <t xml:space="preserve">ТИНТО F1 (TINTO F1) </t>
  </si>
  <si>
    <t>ГРЕНАД F1 (GRENADE F1)</t>
  </si>
  <si>
    <t>БИДЖОУР F1 (BIJOUR F1)</t>
  </si>
  <si>
    <t>ВИКТОРИЯ F1 (MA 23-04 F1)</t>
  </si>
  <si>
    <t>НУР F1 (MA 23-05 F1)</t>
  </si>
  <si>
    <t>КАЛИФОРНИЯ (АНТАРКТИКА - Antartica)</t>
  </si>
  <si>
    <t xml:space="preserve">ПЕПОН (PEPONE)                                                  </t>
  </si>
  <si>
    <t>ДЖИОЛИЧЕ F1 (GIOLICE F1)</t>
  </si>
  <si>
    <t>ДЖОКЕР F1 (JOKER F1)</t>
  </si>
  <si>
    <t xml:space="preserve">ДУКАТИ F1 (DUCATI F1) </t>
  </si>
  <si>
    <t>ЗАДУРЕЛЛА F1 (V370 F1 - ZADURELA F1)</t>
  </si>
  <si>
    <t>РЕБЕЛИОН  F1 (REBELION F1)</t>
  </si>
  <si>
    <t xml:space="preserve">СКЛЯРИ F1 (SCIALARI F1 - G 488)                                                </t>
  </si>
  <si>
    <t>ТОПКАПИ F1 (TOPKAPI F1)</t>
  </si>
  <si>
    <t>ФЭНОМЭНА F1 (FENOMENA F1)</t>
  </si>
  <si>
    <t>КРИМСОН СВИТ (CRIMSON SWEET)</t>
  </si>
  <si>
    <t>АЛИЯ F1 (ALIA F1)</t>
  </si>
  <si>
    <t>МОСТРА F1 (MOSTRA F1)</t>
  </si>
  <si>
    <t>РУЖ ВИФ (Rouge Vif D'Etampes)</t>
  </si>
  <si>
    <t>КАРАМЕЛЬ F1 (CARAMEL F1)</t>
  </si>
  <si>
    <t>МАЯ F1 (MAE F1)</t>
  </si>
  <si>
    <t>Кукуруза</t>
  </si>
  <si>
    <t>БОЛЕРО F1 (BOLERO F1)</t>
  </si>
  <si>
    <t>ПРЕСТО F1 (PRESTO F1)</t>
  </si>
  <si>
    <t xml:space="preserve">АЛМЕИДА F1 (V401 F1 - ALMEIDA F1) </t>
  </si>
  <si>
    <t>Рекомендуемая розничная цена за пачку (руб.с НДС)</t>
  </si>
  <si>
    <t>СТЕЛЛАРЕД F1 (STELLARED F1)</t>
  </si>
  <si>
    <t>АЛИГРИЦИЯ F1 (ALIGRIZIA F1)</t>
  </si>
  <si>
    <t>ДОНЬЯ ПЕРФЕКТА F1 (DONNA PERFECTA F1)</t>
  </si>
  <si>
    <t>БИЛЛИОН F1 (BULLION F1)</t>
  </si>
  <si>
    <t>МИРАФЛОРЕС F1 (MIRAFLORES F1)</t>
  </si>
  <si>
    <t>ТУТТИ ФРУТТИ F1 (TUTTI FRUTTI F1)</t>
  </si>
  <si>
    <t>ТРАЙДЕНТ F1 (TRIDENT F1)</t>
  </si>
  <si>
    <t>ФЛИРТ F1 (FLIRT F1)</t>
  </si>
  <si>
    <t>АРДЕНТ F1 (ARDENT F1)</t>
  </si>
  <si>
    <t>ОКТАВО F1 (OCTAVO F1)</t>
  </si>
  <si>
    <t>ФИГАРО F1 (FIGARO F1)</t>
  </si>
  <si>
    <t>МИРВАЛ F1 (MIRVAL F1)</t>
  </si>
  <si>
    <t>ДИНО F1 (DINO F1)</t>
  </si>
  <si>
    <t>ОАЗИС F1 (OASIS F1)</t>
  </si>
  <si>
    <t>ПРИМО РЕД F1 (PRIMO RED F1)</t>
  </si>
  <si>
    <t>ВАК-70 F1 (VAC-70 F1)</t>
  </si>
  <si>
    <t>БОЛИВАР F1 (BOLIVAR F1)</t>
  </si>
  <si>
    <t xml:space="preserve">СЕНТИНО F1 (SENTINO F1) </t>
  </si>
  <si>
    <t>ГВАДАЛКВИВИР F1 (GUADALQUIVIR F1)</t>
  </si>
  <si>
    <t>HM Clause</t>
  </si>
  <si>
    <t>ДИАМЕНТО F1 (DIAMENTO F1) (VAC 75 F1)</t>
  </si>
  <si>
    <r>
      <t xml:space="preserve">Артикул </t>
    </r>
    <r>
      <rPr>
        <b/>
        <u/>
        <sz val="10"/>
        <color theme="0" tint="-0.249977111117893"/>
        <rFont val="Arial"/>
        <family val="2"/>
        <charset val="204"/>
      </rPr>
      <t>(Скрытый столбец)</t>
    </r>
  </si>
  <si>
    <t>Тип / описание</t>
  </si>
  <si>
    <t>АКСЕНТ F1 (AKSENT F1)</t>
  </si>
  <si>
    <t>ЖАДЕЛО F1 (JADELO F1)</t>
  </si>
  <si>
    <t>ОПЕРА F1 (OPERA F1)</t>
  </si>
  <si>
    <t>Кримсон Свит</t>
  </si>
  <si>
    <t>Округлый темный</t>
  </si>
  <si>
    <t>Удлиненный темный</t>
  </si>
  <si>
    <t>Ананасный тип</t>
  </si>
  <si>
    <t>Желтая канарская</t>
  </si>
  <si>
    <t xml:space="preserve">Белоплодный </t>
  </si>
  <si>
    <t>Желтоплодный</t>
  </si>
  <si>
    <t>Цукини</t>
  </si>
  <si>
    <t>Сладкая</t>
  </si>
  <si>
    <t>Суперсладкая</t>
  </si>
  <si>
    <t>Шантанэ</t>
  </si>
  <si>
    <t>Курода-шантанэ</t>
  </si>
  <si>
    <t xml:space="preserve">Кубовидный </t>
  </si>
  <si>
    <t>Острый</t>
  </si>
  <si>
    <t>Округлая</t>
  </si>
  <si>
    <t>Розовый индетерминантный</t>
  </si>
  <si>
    <t>Красный сливовидный детерминантный</t>
  </si>
  <si>
    <t>Красный индетерминантный</t>
  </si>
  <si>
    <t>Для переработки</t>
  </si>
  <si>
    <t>Красный крупноплодный детерминантный</t>
  </si>
  <si>
    <t>Индетерминантный бычье сердце</t>
  </si>
  <si>
    <t>Индетерминантный черри</t>
  </si>
  <si>
    <t>Баттернат</t>
  </si>
  <si>
    <t>С желтой мякотью</t>
  </si>
  <si>
    <t>Испанский тип</t>
  </si>
  <si>
    <t>Курода</t>
  </si>
  <si>
    <t>Нантский</t>
  </si>
  <si>
    <t>Конический</t>
  </si>
  <si>
    <t>Лолло Росса</t>
  </si>
  <si>
    <t>Батавия</t>
  </si>
  <si>
    <t>Розовый сливовидный индетерминантный</t>
  </si>
  <si>
    <t>Удлиненный индетерминантный</t>
  </si>
  <si>
    <t>206871, 121687</t>
  </si>
  <si>
    <t>В 328 F1 (V328 F1)</t>
  </si>
  <si>
    <t>474317-old</t>
  </si>
  <si>
    <t>189597, 186006</t>
  </si>
  <si>
    <t>899254, 206871</t>
  </si>
  <si>
    <t>Кукуруза сахарная</t>
  </si>
  <si>
    <t>Специальная цена</t>
  </si>
  <si>
    <t>2018-2019</t>
  </si>
  <si>
    <t>Ранняя</t>
  </si>
  <si>
    <t>Суперсладкая, биколорная</t>
  </si>
  <si>
    <t>ультраранний детерминантный</t>
  </si>
  <si>
    <t>Основной сезон</t>
  </si>
  <si>
    <t xml:space="preserve">Поздняя </t>
  </si>
  <si>
    <t>КОРОС F1 (KOROS F1)</t>
  </si>
  <si>
    <t>КУБА F1 (KUBA F1)</t>
  </si>
  <si>
    <t>ПРИНЦИП F1 (PRINCIPE F1)</t>
  </si>
  <si>
    <t>БИДЖОУР F1 ( BIJOUR F1)</t>
  </si>
  <si>
    <t>МАЗИАН F1 (MAZIANE F1)</t>
  </si>
  <si>
    <t>КАМБЕРЛЭНД F1 (CUMBERLAND F1)</t>
  </si>
  <si>
    <t>РАКЕЛЬ F1 (RAQUEL F1)</t>
  </si>
  <si>
    <t>РОУЗИ F1 (ROSIE F1)</t>
  </si>
  <si>
    <t>АНТАРТИКА  (ANTARTICA)</t>
  </si>
  <si>
    <t xml:space="preserve">ПЕПОН (PEPONE) </t>
  </si>
  <si>
    <t>АМБЕР F1 (AMBER F1)</t>
  </si>
  <si>
    <t>БОЦМАН F1 (BOTSMAN  F1)</t>
  </si>
  <si>
    <t>ОКТОПУС F1 (OCTOPUS F1)</t>
  </si>
  <si>
    <t>СЕЛИО F1 (CELIO F1)</t>
  </si>
  <si>
    <t>ШАССИРОН F1 (CHASSIRON F1)</t>
  </si>
  <si>
    <t>Капуста брокколи</t>
  </si>
  <si>
    <t>Мускатная</t>
  </si>
  <si>
    <t>Универсальный гибрид</t>
  </si>
  <si>
    <t>80 - 85 дней</t>
  </si>
  <si>
    <t>85 - 95 дней</t>
  </si>
  <si>
    <t xml:space="preserve">55 - 60 дней </t>
  </si>
  <si>
    <t>75 - 85 дней</t>
  </si>
  <si>
    <t>50 - 55 дней</t>
  </si>
  <si>
    <t>75 - 80 дней</t>
  </si>
  <si>
    <t>70 - 75 дней</t>
  </si>
  <si>
    <t>85 - 90 дней</t>
  </si>
  <si>
    <t>Гибрид</t>
  </si>
  <si>
    <t>Рекомендуемая розничная цена за упаковку (руб. с НДС)</t>
  </si>
  <si>
    <t>Стандарт</t>
  </si>
  <si>
    <t>Vilcrust</t>
  </si>
  <si>
    <t>Vilseed</t>
  </si>
  <si>
    <t>Vilrob</t>
  </si>
  <si>
    <t>90 - 120 дней</t>
  </si>
  <si>
    <t>60 - 90 дней</t>
  </si>
  <si>
    <t>110 - 120 дней</t>
  </si>
  <si>
    <t>120 - 130 дней</t>
  </si>
  <si>
    <t>90 - 100 дней</t>
  </si>
  <si>
    <t>60 - 65 дней</t>
  </si>
  <si>
    <t>100 - 110 дней</t>
  </si>
  <si>
    <t>НЕВИРА F1 (NEVIRA F1)</t>
  </si>
  <si>
    <t>ООО "ВИЛЬМОРИН"
Россия, 123557, Москва, Электрический пер., д. 3\10, стр.3 
+7 495 609 6427 
contact.russia@vilmorin.com / www.vilmorin.ru</t>
  </si>
  <si>
    <t>Цены действительны с 01.11.2018</t>
  </si>
  <si>
    <t>Белый цилиндрический</t>
  </si>
  <si>
    <t>25</t>
  </si>
  <si>
    <t>20</t>
  </si>
  <si>
    <t>15</t>
  </si>
  <si>
    <t>Без НДС</t>
  </si>
  <si>
    <t>с 20%</t>
  </si>
  <si>
    <t>НДС 18%</t>
  </si>
  <si>
    <t>основная цена</t>
  </si>
  <si>
    <t>МАРАДОН (MARADONE) недражированный</t>
  </si>
  <si>
    <t>Ранняя, сортотип Honey Dew</t>
  </si>
  <si>
    <t>Среднеспелая, сортотип Honey Dew</t>
  </si>
  <si>
    <t xml:space="preserve">Ултраранняя суперсладкая </t>
  </si>
  <si>
    <t>Суперсладкая, основной сезон </t>
  </si>
  <si>
    <t>Желтый кубовидный</t>
  </si>
  <si>
    <t>КСЕНИЯ F1 (KSENIA F1)</t>
  </si>
  <si>
    <t>ЛЬЮИЛЛА F1 (LLEWELLA F1)</t>
  </si>
  <si>
    <t>ТУРБИН F1 (TURBINE F1)</t>
  </si>
  <si>
    <t>КИАРА F1 (KIARA F1)</t>
  </si>
  <si>
    <t>КАНАРИО РЕАЛ F1 (CANARIO REAL F1)</t>
  </si>
  <si>
    <t>МИКСТЕКО F1 (MIXTECO F1)</t>
  </si>
  <si>
    <t>СОЛАНОР F1 (SOLANOR F1)</t>
  </si>
  <si>
    <t>ЭВЕРМАН F1 (EVERMAN F1)</t>
  </si>
  <si>
    <t>АМФИОН F1 (AMFION F1)</t>
  </si>
  <si>
    <t>МИЛТА F1 (MILTA F1)</t>
  </si>
  <si>
    <t>ОБЕРОН F1 (OBERON F1)</t>
  </si>
  <si>
    <t>ПИНК КРИСТАЛ F1 (PINK CRISTAL F1)</t>
  </si>
  <si>
    <t>ПЛАТОН F1 (PLATON F1)</t>
  </si>
  <si>
    <t>РАВАН F1 (RAWAN F1)</t>
  </si>
  <si>
    <t>РИХАМ F1 (REEHAM F1)</t>
  </si>
  <si>
    <t>СХД 255 F1 (CXD 255 F1)</t>
  </si>
  <si>
    <t>Капуста краснокоч.</t>
  </si>
  <si>
    <t>Перец сладкий</t>
  </si>
  <si>
    <t>Перец острый</t>
  </si>
  <si>
    <t>Сортотип Банана</t>
  </si>
  <si>
    <t>Сортотип Халапеньо </t>
  </si>
  <si>
    <t>Ед. изм.</t>
  </si>
  <si>
    <t>Томат (откр. грунт)</t>
  </si>
  <si>
    <t>Томат (защ. грунт)</t>
  </si>
  <si>
    <t xml:space="preserve">Красный крупноплодный </t>
  </si>
  <si>
    <t xml:space="preserve">Красный сливовидный </t>
  </si>
  <si>
    <t xml:space="preserve">Розовый </t>
  </si>
  <si>
    <t>Красный крупноплодный</t>
  </si>
  <si>
    <t xml:space="preserve">Крупноплодный </t>
  </si>
  <si>
    <t>Красный черри</t>
  </si>
  <si>
    <t>Красный, бычье сердце</t>
  </si>
  <si>
    <t xml:space="preserve">Красный удлиненный </t>
  </si>
  <si>
    <t>Розовый сливовидный</t>
  </si>
  <si>
    <t>БОЛИВАР F1 (BOLIVAR F1) (недражированный)</t>
  </si>
  <si>
    <t>БОЛИВАР F1 (BOLIVAR F1) (драже)</t>
  </si>
  <si>
    <t>СПИДО F1 (SPEEDO F1)</t>
  </si>
  <si>
    <t>ЧАКОНЕРА, драже</t>
  </si>
  <si>
    <t>ПИНК ФОРВАРД F1</t>
  </si>
  <si>
    <t>ГОЛДЕН ТАЙГЕР F1</t>
  </si>
  <si>
    <t>Айсберг</t>
  </si>
  <si>
    <t xml:space="preserve">Салат </t>
  </si>
  <si>
    <t>Ранняя Суперсладкая</t>
  </si>
  <si>
    <t>Сладкая, основной сезон</t>
  </si>
  <si>
    <t>Розовый</t>
  </si>
  <si>
    <t>Жёлтая Мякоть</t>
  </si>
  <si>
    <t>Капуста Цветная</t>
  </si>
  <si>
    <t>ПРОТЕКЦИОНИСТ дражированный</t>
  </si>
  <si>
    <t>Красный</t>
  </si>
  <si>
    <t>МАРАДОН (MARADONE) драже</t>
  </si>
  <si>
    <t>РЕДКАП (REDCAP F1)</t>
  </si>
  <si>
    <t>ЛЮСИЯ F1</t>
  </si>
  <si>
    <t>Шугар беби</t>
  </si>
  <si>
    <t>ПРИМАРИС (PRIMARIS)</t>
  </si>
  <si>
    <t>Рукола</t>
  </si>
  <si>
    <t>БАЛЕРОН (BALERON) драже</t>
  </si>
  <si>
    <t>КОРНАБЕЛЬ F1 (СORNABEL)</t>
  </si>
  <si>
    <t>Обработка</t>
  </si>
  <si>
    <t xml:space="preserve">Без обработки   </t>
  </si>
  <si>
    <t>НДС</t>
  </si>
  <si>
    <t>Протравлено</t>
  </si>
  <si>
    <t xml:space="preserve">      СЕЗОН 2025-2026</t>
  </si>
  <si>
    <t>75-80 дней</t>
  </si>
  <si>
    <t>МИНЬОН F1 (MINION)</t>
  </si>
  <si>
    <t>ЧУКА F1 (CHUKA)</t>
  </si>
  <si>
    <t>АПРОН F1 (APRON)</t>
  </si>
  <si>
    <t>Красный перцевидный</t>
  </si>
  <si>
    <t>БЕЛЛАНДИН F1 (BELLANDIN)</t>
  </si>
  <si>
    <t>СИГНО F1 (CIGNO)</t>
  </si>
  <si>
    <t>January 12, 2026 through June 30, 2026</t>
  </si>
  <si>
    <t>Цены действительны с 12.01.2026 по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</si>
</sst>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64" formatCode="_-* #,##0.00\ _₽_-;\-* #,##0.00\ _₽_-;_-* &quot;-&quot;??\ _₽_-;_-@_-"/>
    <numFmt numFmtId="165" formatCode="_(* #,##0.00_);_(* \(#,##0.00\);_(* &quot;-&quot;??_);_(@_)"/>
    <numFmt numFmtId="166" formatCode="_-* #,##0\ _F_-;\-* #,##0\ _F_-;_-* &quot;-&quot;??\ _F_-;_-@_-"/>
    <numFmt numFmtId="167" formatCode="_-* #,##0.000\ _₽_-;\-* #,##0.000\ _₽_-;_-* &quot;-&quot;???\ _₽_-;_-@_-"/>
    <numFmt numFmtId="168" formatCode="_-* #,##0.0\ _₽_-;\-* #,##0.0\ _₽_-;_-* &quot;-&quot;???\ _₽_-;_-@_-"/>
    <numFmt numFmtId="169" formatCode="_-* #,##0\ _₽_-;\-* #,##0\ _₽_-;_-* &quot;-&quot;???\ _₽_-;_-@_-"/>
    <numFmt numFmtId="170" formatCode="#,##0.0"/>
    <numFmt numFmtId="171" formatCode="_-* #,##0.0\ _₽_-;\-* #,##0.0\ _₽_-;_-* &quot;-&quot;?\ _₽_-;_-@_-"/>
    <numFmt numFmtId="172" formatCode="0.000000"/>
    <numFmt numFmtId="173" formatCode="_-* #,##0\ _₽_-;\-* #,##0\ _₽_-;_-* &quot;-&quot;??\ _₽_-;_-@_-"/>
    <numFmt numFmtId="174" formatCode="_-* #,##0.000\ _₽_-;\-* #,##0.000\ _₽_-;_-* &quot;-&quot;??\ _₽_-;_-@_-"/>
    <numFmt numFmtId="175" formatCode="#,##0.00_ ;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10"/>
      <color theme="0" tint="-0.249977111117893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9" tint="-0.24997711111789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2" tint="-0.74999237037263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2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EDBD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ABABAB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1"/>
      </top>
      <bottom/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37" fillId="0" borderId="0"/>
    <xf numFmtId="0" fontId="38" fillId="0" borderId="0"/>
    <xf numFmtId="0" fontId="39" fillId="0" borderId="0"/>
    <xf numFmtId="0" fontId="37" fillId="0" borderId="0"/>
    <xf numFmtId="9" fontId="5" fillId="0" borderId="0" applyFont="0" applyFill="0" applyBorder="0" applyAlignment="0" applyProtection="0"/>
  </cellStyleXfs>
  <cellXfs count="316">
    <xf numFmtId="0" fontId="0" fillId="0" borderId="0" xfId="0"/>
    <xf numFmtId="166" fontId="7" fillId="2" borderId="0" xfId="1" applyNumberFormat="1" applyFont="1" applyFill="1" applyBorder="1" applyAlignment="1">
      <alignment horizontal="right" vertical="center"/>
    </xf>
    <xf numFmtId="171" fontId="12" fillId="0" borderId="1" xfId="0" applyNumberFormat="1" applyFont="1" applyBorder="1" applyAlignment="1">
      <alignment horizontal="center" wrapText="1"/>
    </xf>
    <xf numFmtId="171" fontId="12" fillId="0" borderId="11" xfId="0" applyNumberFormat="1" applyFont="1" applyBorder="1" applyAlignment="1">
      <alignment horizontal="center" wrapText="1"/>
    </xf>
    <xf numFmtId="171" fontId="12" fillId="0" borderId="13" xfId="0" applyNumberFormat="1" applyFont="1" applyBorder="1" applyAlignment="1">
      <alignment horizontal="center" wrapText="1"/>
    </xf>
    <xf numFmtId="171" fontId="12" fillId="0" borderId="12" xfId="0" applyNumberFormat="1" applyFont="1" applyBorder="1" applyAlignment="1">
      <alignment horizontal="center" wrapText="1"/>
    </xf>
    <xf numFmtId="0" fontId="0" fillId="2" borderId="0" xfId="0" applyFill="1"/>
    <xf numFmtId="0" fontId="0" fillId="0" borderId="12" xfId="0" applyBorder="1"/>
    <xf numFmtId="0" fontId="0" fillId="0" borderId="13" xfId="0" applyBorder="1"/>
    <xf numFmtId="0" fontId="10" fillId="3" borderId="0" xfId="0" applyFont="1" applyFill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166" fontId="7" fillId="2" borderId="0" xfId="1" applyNumberFormat="1" applyFont="1" applyFill="1" applyBorder="1" applyAlignment="1">
      <alignment horizontal="right"/>
    </xf>
    <xf numFmtId="0" fontId="8" fillId="2" borderId="0" xfId="0" applyFont="1" applyFill="1" applyAlignment="1">
      <alignment vertical="center" wrapText="1"/>
    </xf>
    <xf numFmtId="3" fontId="0" fillId="0" borderId="0" xfId="0" applyNumberFormat="1"/>
    <xf numFmtId="0" fontId="10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10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0" fillId="0" borderId="28" xfId="0" applyBorder="1"/>
    <xf numFmtId="3" fontId="0" fillId="0" borderId="29" xfId="0" applyNumberFormat="1" applyBorder="1"/>
    <xf numFmtId="170" fontId="0" fillId="0" borderId="3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0" fontId="0" fillId="0" borderId="3" xfId="0" applyBorder="1"/>
    <xf numFmtId="170" fontId="0" fillId="0" borderId="21" xfId="0" applyNumberFormat="1" applyBorder="1" applyAlignment="1">
      <alignment horizontal="center"/>
    </xf>
    <xf numFmtId="0" fontId="0" fillId="0" borderId="10" xfId="0" applyBorder="1"/>
    <xf numFmtId="170" fontId="0" fillId="0" borderId="10" xfId="0" applyNumberFormat="1" applyBorder="1" applyAlignment="1">
      <alignment horizontal="center"/>
    </xf>
    <xf numFmtId="0" fontId="6" fillId="0" borderId="11" xfId="0" applyFont="1" applyBorder="1" applyAlignment="1">
      <alignment horizontal="left" vertical="top"/>
    </xf>
    <xf numFmtId="0" fontId="0" fillId="0" borderId="32" xfId="0" applyBorder="1"/>
    <xf numFmtId="0" fontId="0" fillId="0" borderId="17" xfId="0" applyBorder="1"/>
    <xf numFmtId="170" fontId="0" fillId="0" borderId="17" xfId="0" applyNumberFormat="1" applyBorder="1" applyAlignment="1">
      <alignment horizontal="center"/>
    </xf>
    <xf numFmtId="0" fontId="0" fillId="0" borderId="34" xfId="0" applyBorder="1"/>
    <xf numFmtId="0" fontId="0" fillId="0" borderId="35" xfId="0" applyBorder="1"/>
    <xf numFmtId="170" fontId="0" fillId="0" borderId="35" xfId="0" applyNumberFormat="1" applyBorder="1" applyAlignment="1">
      <alignment horizontal="center"/>
    </xf>
    <xf numFmtId="3" fontId="0" fillId="0" borderId="36" xfId="0" applyNumberFormat="1" applyBorder="1"/>
    <xf numFmtId="0" fontId="0" fillId="0" borderId="37" xfId="0" applyBorder="1"/>
    <xf numFmtId="170" fontId="0" fillId="0" borderId="13" xfId="0" applyNumberFormat="1" applyBorder="1" applyAlignment="1">
      <alignment horizontal="center"/>
    </xf>
    <xf numFmtId="0" fontId="6" fillId="0" borderId="12" xfId="0" applyFont="1" applyBorder="1" applyAlignment="1">
      <alignment horizontal="left" vertical="top"/>
    </xf>
    <xf numFmtId="0" fontId="0" fillId="0" borderId="14" xfId="0" applyBorder="1"/>
    <xf numFmtId="0" fontId="0" fillId="0" borderId="39" xfId="0" applyBorder="1"/>
    <xf numFmtId="170" fontId="0" fillId="0" borderId="39" xfId="0" applyNumberFormat="1" applyBorder="1" applyAlignment="1">
      <alignment horizontal="center"/>
    </xf>
    <xf numFmtId="0" fontId="13" fillId="0" borderId="34" xfId="0" applyFont="1" applyBorder="1"/>
    <xf numFmtId="170" fontId="0" fillId="0" borderId="38" xfId="0" applyNumberFormat="1" applyBorder="1"/>
    <xf numFmtId="0" fontId="13" fillId="0" borderId="32" xfId="0" applyFont="1" applyBorder="1"/>
    <xf numFmtId="0" fontId="6" fillId="0" borderId="15" xfId="0" applyFont="1" applyBorder="1" applyAlignment="1">
      <alignment horizontal="left" vertical="top"/>
    </xf>
    <xf numFmtId="170" fontId="0" fillId="0" borderId="37" xfId="0" applyNumberFormat="1" applyBorder="1" applyAlignment="1">
      <alignment horizontal="center"/>
    </xf>
    <xf numFmtId="171" fontId="12" fillId="0" borderId="16" xfId="0" applyNumberFormat="1" applyFont="1" applyBorder="1" applyAlignment="1">
      <alignment horizontal="center" wrapText="1"/>
    </xf>
    <xf numFmtId="171" fontId="12" fillId="0" borderId="2" xfId="0" applyNumberFormat="1" applyFont="1" applyBorder="1" applyAlignment="1">
      <alignment horizontal="center" wrapText="1"/>
    </xf>
    <xf numFmtId="171" fontId="12" fillId="0" borderId="9" xfId="0" applyNumberFormat="1" applyFont="1" applyBorder="1" applyAlignment="1">
      <alignment horizontal="center" wrapText="1"/>
    </xf>
    <xf numFmtId="166" fontId="7" fillId="0" borderId="0" xfId="1" applyNumberFormat="1" applyFont="1" applyFill="1" applyBorder="1" applyAlignment="1">
      <alignment horizontal="right" vertical="top"/>
    </xf>
    <xf numFmtId="3" fontId="0" fillId="0" borderId="34" xfId="0" applyNumberFormat="1" applyBorder="1"/>
    <xf numFmtId="3" fontId="0" fillId="0" borderId="28" xfId="0" applyNumberFormat="1" applyBorder="1"/>
    <xf numFmtId="0" fontId="0" fillId="0" borderId="1" xfId="0" applyBorder="1"/>
    <xf numFmtId="3" fontId="0" fillId="0" borderId="32" xfId="0" applyNumberFormat="1" applyBorder="1"/>
    <xf numFmtId="3" fontId="0" fillId="0" borderId="14" xfId="0" applyNumberFormat="1" applyBorder="1"/>
    <xf numFmtId="0" fontId="13" fillId="0" borderId="13" xfId="0" applyFont="1" applyBorder="1"/>
    <xf numFmtId="170" fontId="0" fillId="0" borderId="28" xfId="0" applyNumberFormat="1" applyBorder="1"/>
    <xf numFmtId="0" fontId="0" fillId="0" borderId="39" xfId="0" applyBorder="1" applyAlignment="1">
      <alignment vertical="center" wrapText="1"/>
    </xf>
    <xf numFmtId="169" fontId="0" fillId="0" borderId="14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9" fontId="0" fillId="0" borderId="34" xfId="0" applyNumberFormat="1" applyBorder="1" applyAlignment="1">
      <alignment vertical="center" wrapText="1"/>
    </xf>
    <xf numFmtId="169" fontId="0" fillId="0" borderId="29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9" fontId="0" fillId="0" borderId="28" xfId="0" applyNumberFormat="1" applyBorder="1" applyAlignment="1">
      <alignment vertical="center" wrapText="1"/>
    </xf>
    <xf numFmtId="169" fontId="0" fillId="0" borderId="33" xfId="0" applyNumberForma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9" fontId="0" fillId="0" borderId="20" xfId="0" applyNumberForma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169" fontId="0" fillId="0" borderId="4" xfId="0" applyNumberFormat="1" applyBorder="1" applyAlignment="1">
      <alignment vertical="center" wrapText="1"/>
    </xf>
    <xf numFmtId="169" fontId="0" fillId="0" borderId="32" xfId="0" applyNumberFormat="1" applyBorder="1" applyAlignment="1">
      <alignment vertical="center" wrapText="1"/>
    </xf>
    <xf numFmtId="169" fontId="0" fillId="0" borderId="30" xfId="0" applyNumberFormat="1" applyBorder="1" applyAlignment="1">
      <alignment vertical="center" wrapText="1"/>
    </xf>
    <xf numFmtId="166" fontId="0" fillId="0" borderId="28" xfId="0" applyNumberFormat="1" applyBorder="1" applyAlignment="1">
      <alignment vertical="center" wrapText="1"/>
    </xf>
    <xf numFmtId="167" fontId="0" fillId="0" borderId="34" xfId="0" applyNumberFormat="1" applyBorder="1" applyAlignment="1">
      <alignment vertical="center" wrapText="1"/>
    </xf>
    <xf numFmtId="167" fontId="0" fillId="0" borderId="28" xfId="0" applyNumberFormat="1" applyBorder="1" applyAlignment="1">
      <alignment vertical="center" wrapText="1"/>
    </xf>
    <xf numFmtId="167" fontId="0" fillId="0" borderId="32" xfId="0" applyNumberFormat="1" applyBorder="1" applyAlignment="1">
      <alignment vertical="center" wrapText="1"/>
    </xf>
    <xf numFmtId="169" fontId="0" fillId="0" borderId="22" xfId="0" applyNumberFormat="1" applyBorder="1" applyAlignment="1">
      <alignment vertical="center" wrapText="1"/>
    </xf>
    <xf numFmtId="168" fontId="0" fillId="0" borderId="29" xfId="0" applyNumberFormat="1" applyBorder="1" applyAlignment="1">
      <alignment vertical="center" wrapText="1"/>
    </xf>
    <xf numFmtId="169" fontId="0" fillId="0" borderId="31" xfId="0" applyNumberFormat="1" applyBorder="1" applyAlignment="1">
      <alignment vertical="center" wrapText="1"/>
    </xf>
    <xf numFmtId="168" fontId="0" fillId="0" borderId="20" xfId="0" applyNumberFormat="1" applyBorder="1" applyAlignment="1">
      <alignment vertical="center" wrapText="1"/>
    </xf>
    <xf numFmtId="168" fontId="0" fillId="0" borderId="32" xfId="0" applyNumberFormat="1" applyBorder="1" applyAlignment="1">
      <alignment vertical="center" wrapText="1"/>
    </xf>
    <xf numFmtId="168" fontId="0" fillId="0" borderId="14" xfId="0" applyNumberFormat="1" applyBorder="1" applyAlignment="1">
      <alignment vertical="center" wrapText="1"/>
    </xf>
    <xf numFmtId="168" fontId="0" fillId="0" borderId="30" xfId="0" applyNumberFormat="1" applyBorder="1" applyAlignment="1">
      <alignment vertical="center" wrapText="1"/>
    </xf>
    <xf numFmtId="167" fontId="0" fillId="0" borderId="30" xfId="0" applyNumberFormat="1" applyBorder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0" borderId="0" xfId="0" applyProtection="1">
      <protection locked="0"/>
    </xf>
    <xf numFmtId="0" fontId="7" fillId="4" borderId="0" xfId="0" applyFont="1" applyFill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166" fontId="7" fillId="4" borderId="0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20" xfId="0" applyFont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 wrapText="1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6" fillId="0" borderId="1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6" fillId="0" borderId="14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9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41" xfId="0" applyFont="1" applyBorder="1" applyAlignment="1" applyProtection="1">
      <alignment vertical="center" wrapText="1"/>
      <protection locked="0"/>
    </xf>
    <xf numFmtId="168" fontId="0" fillId="0" borderId="28" xfId="0" applyNumberFormat="1" applyBorder="1" applyAlignment="1">
      <alignment vertical="center" wrapText="1"/>
    </xf>
    <xf numFmtId="169" fontId="0" fillId="0" borderId="19" xfId="0" applyNumberForma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169" fontId="0" fillId="0" borderId="8" xfId="0" applyNumberFormat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18" fillId="0" borderId="0" xfId="0" applyFont="1"/>
    <xf numFmtId="0" fontId="18" fillId="0" borderId="0" xfId="0" applyFont="1" applyProtection="1">
      <protection locked="0"/>
    </xf>
    <xf numFmtId="166" fontId="7" fillId="4" borderId="0" xfId="1" quotePrefix="1" applyNumberFormat="1" applyFont="1" applyFill="1" applyBorder="1" applyAlignment="1" applyProtection="1">
      <alignment horizontal="right" vertical="center"/>
    </xf>
    <xf numFmtId="166" fontId="7" fillId="0" borderId="0" xfId="1" applyNumberFormat="1" applyFont="1" applyFill="1" applyBorder="1" applyAlignment="1" applyProtection="1">
      <alignment horizontal="right" vertical="top"/>
    </xf>
    <xf numFmtId="0" fontId="0" fillId="0" borderId="0" xfId="0" applyAlignment="1">
      <alignment horizontal="center"/>
    </xf>
    <xf numFmtId="171" fontId="14" fillId="0" borderId="1" xfId="0" applyNumberFormat="1" applyFont="1" applyBorder="1"/>
    <xf numFmtId="171" fontId="1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169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8" fillId="0" borderId="9" xfId="0" applyFont="1" applyBorder="1" applyAlignment="1">
      <alignment vertical="center" wrapText="1"/>
    </xf>
    <xf numFmtId="169" fontId="18" fillId="0" borderId="9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0" fontId="14" fillId="4" borderId="0" xfId="0" applyFont="1" applyFill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0" fillId="3" borderId="42" xfId="0" applyFont="1" applyFill="1" applyBorder="1" applyAlignment="1" applyProtection="1">
      <alignment horizontal="center" vertical="center" wrapText="1"/>
      <protection locked="0"/>
    </xf>
    <xf numFmtId="0" fontId="19" fillId="3" borderId="42" xfId="0" applyFont="1" applyFill="1" applyBorder="1" applyAlignment="1" applyProtection="1">
      <alignment horizontal="center" vertical="center" wrapText="1"/>
      <protection locked="0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4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69" fontId="18" fillId="0" borderId="1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167" fontId="18" fillId="0" borderId="1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172" fontId="18" fillId="0" borderId="1" xfId="0" applyNumberFormat="1" applyFont="1" applyBorder="1" applyAlignment="1" applyProtection="1">
      <alignment horizontal="center" vertical="top" wrapText="1"/>
      <protection locked="0"/>
    </xf>
    <xf numFmtId="168" fontId="18" fillId="0" borderId="1" xfId="0" applyNumberFormat="1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Protection="1">
      <protection locked="0"/>
    </xf>
    <xf numFmtId="166" fontId="18" fillId="0" borderId="1" xfId="0" applyNumberFormat="1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69" fontId="21" fillId="0" borderId="1" xfId="0" applyNumberFormat="1" applyFont="1" applyBorder="1" applyAlignment="1" applyProtection="1">
      <alignment vertical="center" wrapText="1"/>
      <protection locked="0"/>
    </xf>
    <xf numFmtId="4" fontId="23" fillId="5" borderId="0" xfId="0" applyNumberFormat="1" applyFont="1" applyFill="1"/>
    <xf numFmtId="4" fontId="0" fillId="0" borderId="0" xfId="0" applyNumberFormat="1" applyProtection="1">
      <protection locked="0"/>
    </xf>
    <xf numFmtId="4" fontId="11" fillId="3" borderId="26" xfId="0" applyNumberFormat="1" applyFont="1" applyFill="1" applyBorder="1" applyAlignment="1">
      <alignment horizontal="center" vertical="center" wrapText="1"/>
    </xf>
    <xf numFmtId="4" fontId="24" fillId="5" borderId="0" xfId="0" applyNumberFormat="1" applyFont="1" applyFill="1"/>
    <xf numFmtId="4" fontId="25" fillId="5" borderId="0" xfId="0" applyNumberFormat="1" applyFont="1" applyFill="1"/>
    <xf numFmtId="4" fontId="25" fillId="0" borderId="0" xfId="0" applyNumberFormat="1" applyFont="1"/>
    <xf numFmtId="4" fontId="23" fillId="0" borderId="0" xfId="0" applyNumberFormat="1" applyFont="1"/>
    <xf numFmtId="4" fontId="24" fillId="0" borderId="0" xfId="0" applyNumberFormat="1" applyFont="1"/>
    <xf numFmtId="1" fontId="0" fillId="0" borderId="0" xfId="0" applyNumberFormat="1"/>
    <xf numFmtId="0" fontId="18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top" wrapText="1"/>
    </xf>
    <xf numFmtId="0" fontId="26" fillId="0" borderId="0" xfId="0" applyFont="1"/>
    <xf numFmtId="4" fontId="0" fillId="0" borderId="0" xfId="0" applyNumberFormat="1"/>
    <xf numFmtId="4" fontId="26" fillId="0" borderId="0" xfId="0" applyNumberFormat="1" applyFont="1"/>
    <xf numFmtId="2" fontId="0" fillId="0" borderId="0" xfId="0" applyNumberFormat="1"/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171" fontId="14" fillId="0" borderId="0" xfId="0" applyNumberFormat="1" applyFont="1"/>
    <xf numFmtId="4" fontId="22" fillId="0" borderId="0" xfId="0" applyNumberFormat="1" applyFont="1"/>
    <xf numFmtId="0" fontId="10" fillId="0" borderId="4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9" fontId="0" fillId="0" borderId="0" xfId="0" applyNumberFormat="1"/>
    <xf numFmtId="0" fontId="10" fillId="3" borderId="1" xfId="0" applyFont="1" applyFill="1" applyBorder="1" applyAlignment="1">
      <alignment horizontal="center" vertical="center" wrapText="1"/>
    </xf>
    <xf numFmtId="165" fontId="0" fillId="0" borderId="0" xfId="0" applyNumberFormat="1" applyProtection="1">
      <protection locked="0"/>
    </xf>
    <xf numFmtId="0" fontId="18" fillId="0" borderId="9" xfId="0" applyFont="1" applyBorder="1" applyAlignment="1" applyProtection="1">
      <alignment vertical="center" wrapText="1"/>
      <protection locked="0"/>
    </xf>
    <xf numFmtId="169" fontId="18" fillId="0" borderId="9" xfId="0" applyNumberFormat="1" applyFont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166" fontId="7" fillId="0" borderId="0" xfId="1" applyNumberFormat="1" applyFont="1" applyFill="1" applyBorder="1" applyAlignment="1" applyProtection="1">
      <alignment horizontal="right" vertical="top"/>
      <protection locked="0"/>
    </xf>
    <xf numFmtId="166" fontId="7" fillId="4" borderId="0" xfId="1" quotePrefix="1" applyNumberFormat="1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164" fontId="6" fillId="0" borderId="0" xfId="1" applyFont="1" applyAlignment="1" applyProtection="1">
      <alignment horizontal="center"/>
      <protection locked="0"/>
    </xf>
    <xf numFmtId="0" fontId="28" fillId="2" borderId="0" xfId="0" applyFont="1" applyFill="1" applyAlignment="1" applyProtection="1">
      <alignment horizontal="left" vertical="center" wrapText="1"/>
      <protection locked="0"/>
    </xf>
    <xf numFmtId="0" fontId="30" fillId="0" borderId="0" xfId="0" applyFont="1"/>
    <xf numFmtId="0" fontId="31" fillId="0" borderId="0" xfId="0" applyFont="1"/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166" fontId="29" fillId="2" borderId="0" xfId="1" applyNumberFormat="1" applyFont="1" applyFill="1" applyBorder="1" applyAlignment="1" applyProtection="1">
      <alignment horizontal="left" vertical="top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center" wrapText="1"/>
      <protection locked="0"/>
    </xf>
    <xf numFmtId="0" fontId="35" fillId="0" borderId="1" xfId="0" applyFont="1" applyBorder="1" applyAlignment="1" applyProtection="1">
      <alignment vertical="top" wrapText="1"/>
      <protection locked="0"/>
    </xf>
    <xf numFmtId="0" fontId="36" fillId="0" borderId="1" xfId="0" applyFont="1" applyBorder="1" applyAlignment="1" applyProtection="1">
      <alignment horizontal="center" vertical="top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Protection="1">
      <protection locked="0"/>
    </xf>
    <xf numFmtId="0" fontId="35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173" fontId="35" fillId="0" borderId="1" xfId="1" applyNumberFormat="1" applyFont="1" applyFill="1" applyBorder="1" applyAlignment="1" applyProtection="1">
      <alignment vertical="center" wrapText="1"/>
      <protection locked="0"/>
    </xf>
    <xf numFmtId="174" fontId="35" fillId="0" borderId="1" xfId="1" applyNumberFormat="1" applyFont="1" applyFill="1" applyBorder="1" applyAlignment="1" applyProtection="1">
      <alignment vertical="center" wrapText="1"/>
      <protection locked="0"/>
    </xf>
    <xf numFmtId="173" fontId="35" fillId="0" borderId="3" xfId="1" applyNumberFormat="1" applyFont="1" applyFill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1" fillId="0" borderId="28" xfId="0" applyFont="1" applyBorder="1" applyAlignment="1" applyProtection="1">
      <alignment horizontal="center" vertical="top" wrapText="1"/>
      <protection locked="0"/>
    </xf>
    <xf numFmtId="0" fontId="35" fillId="0" borderId="0" xfId="0" applyFont="1"/>
    <xf numFmtId="0" fontId="34" fillId="6" borderId="1" xfId="0" applyFont="1" applyFill="1" applyBorder="1" applyAlignment="1" applyProtection="1">
      <alignment vertical="center" wrapText="1"/>
      <protection locked="0"/>
    </xf>
    <xf numFmtId="0" fontId="34" fillId="6" borderId="1" xfId="0" applyFont="1" applyFill="1" applyBorder="1" applyAlignment="1" applyProtection="1">
      <alignment vertical="top" wrapText="1"/>
      <protection locked="0"/>
    </xf>
    <xf numFmtId="0" fontId="32" fillId="6" borderId="1" xfId="0" applyFont="1" applyFill="1" applyBorder="1" applyAlignment="1" applyProtection="1">
      <alignment vertical="center" wrapText="1"/>
      <protection locked="0"/>
    </xf>
    <xf numFmtId="173" fontId="35" fillId="6" borderId="1" xfId="1" applyNumberFormat="1" applyFont="1" applyFill="1" applyBorder="1" applyAlignment="1" applyProtection="1">
      <alignment vertical="center" wrapText="1"/>
      <protection locked="0"/>
    </xf>
    <xf numFmtId="0" fontId="35" fillId="6" borderId="1" xfId="0" applyFont="1" applyFill="1" applyBorder="1" applyAlignment="1" applyProtection="1">
      <alignment vertical="center" wrapText="1"/>
      <protection locked="0"/>
    </xf>
    <xf numFmtId="0" fontId="35" fillId="6" borderId="0" xfId="0" applyFont="1" applyFill="1"/>
    <xf numFmtId="9" fontId="35" fillId="6" borderId="0" xfId="0" applyNumberFormat="1" applyFont="1" applyFill="1"/>
    <xf numFmtId="0" fontId="35" fillId="6" borderId="1" xfId="0" applyFont="1" applyFill="1" applyBorder="1" applyAlignment="1" applyProtection="1">
      <alignment vertical="top" wrapText="1"/>
      <protection locked="0"/>
    </xf>
    <xf numFmtId="0" fontId="34" fillId="6" borderId="1" xfId="0" applyFont="1" applyFill="1" applyBorder="1" applyAlignment="1">
      <alignment vertical="center" wrapText="1"/>
    </xf>
    <xf numFmtId="0" fontId="32" fillId="6" borderId="1" xfId="0" applyFont="1" applyFill="1" applyBorder="1" applyAlignment="1" applyProtection="1">
      <alignment horizontal="left" vertical="center" wrapText="1"/>
      <protection locked="0"/>
    </xf>
    <xf numFmtId="9" fontId="35" fillId="0" borderId="0" xfId="0" applyNumberFormat="1" applyFont="1"/>
    <xf numFmtId="0" fontId="0" fillId="0" borderId="0" xfId="0" applyAlignment="1">
      <alignment horizontal="left"/>
    </xf>
    <xf numFmtId="9" fontId="31" fillId="0" borderId="0" xfId="7" applyFont="1"/>
    <xf numFmtId="9" fontId="30" fillId="0" borderId="0" xfId="7" applyFont="1" applyFill="1" applyProtection="1">
      <protection locked="0"/>
    </xf>
    <xf numFmtId="9" fontId="31" fillId="0" borderId="0" xfId="7" applyFont="1" applyFill="1"/>
    <xf numFmtId="9" fontId="30" fillId="0" borderId="0" xfId="7" applyFont="1"/>
    <xf numFmtId="164" fontId="41" fillId="0" borderId="0" xfId="0" applyNumberFormat="1" applyFont="1"/>
    <xf numFmtId="0" fontId="32" fillId="0" borderId="0" xfId="0" applyFont="1" applyAlignment="1">
      <alignment wrapText="1"/>
    </xf>
    <xf numFmtId="175" fontId="33" fillId="6" borderId="0" xfId="1" applyNumberFormat="1" applyFont="1" applyFill="1" applyAlignment="1" applyProtection="1">
      <alignment horizontal="right"/>
      <protection locked="0"/>
    </xf>
    <xf numFmtId="175" fontId="33" fillId="0" borderId="0" xfId="1" applyNumberFormat="1" applyFont="1" applyFill="1" applyAlignment="1" applyProtection="1">
      <alignment horizontal="right"/>
      <protection locked="0"/>
    </xf>
    <xf numFmtId="175" fontId="33" fillId="6" borderId="1" xfId="1" applyNumberFormat="1" applyFont="1" applyFill="1" applyBorder="1" applyAlignment="1" applyProtection="1">
      <alignment horizontal="right"/>
      <protection locked="0"/>
    </xf>
    <xf numFmtId="10" fontId="31" fillId="0" borderId="0" xfId="0" applyNumberFormat="1" applyFont="1"/>
    <xf numFmtId="10" fontId="30" fillId="0" borderId="0" xfId="0" applyNumberFormat="1" applyFont="1" applyProtection="1">
      <protection locked="0"/>
    </xf>
    <xf numFmtId="10" fontId="30" fillId="0" borderId="0" xfId="0" applyNumberFormat="1" applyFont="1"/>
    <xf numFmtId="166" fontId="29" fillId="2" borderId="25" xfId="1" quotePrefix="1" applyNumberFormat="1" applyFont="1" applyFill="1" applyBorder="1" applyAlignment="1" applyProtection="1">
      <alignment horizontal="left" vertical="center"/>
    </xf>
    <xf numFmtId="166" fontId="40" fillId="2" borderId="0" xfId="1" applyNumberFormat="1" applyFont="1" applyFill="1" applyBorder="1" applyAlignment="1" applyProtection="1">
      <alignment horizontal="center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0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8" fillId="2" borderId="0" xfId="0" applyFont="1" applyFill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0" fillId="0" borderId="1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</cellXfs>
  <cellStyles count="8">
    <cellStyle name="Normal" xfId="5" xr:uid="{6F9B4BA2-8C07-4119-8147-B2201C9224A8}"/>
    <cellStyle name="Normal 2" xfId="2" xr:uid="{00000000-0005-0000-0000-000000000000}"/>
    <cellStyle name="Normal 2 2" xfId="6" xr:uid="{C48DB09D-FCD4-4156-9740-444CDE0A4A4F}"/>
    <cellStyle name="Normal 5" xfId="3" xr:uid="{160F64E4-86B9-46B4-ACAE-C61FEBE2700C}"/>
    <cellStyle name="Обычный" xfId="0" builtinId="0"/>
    <cellStyle name="Обычный 2" xfId="4" xr:uid="{8E6131DA-9097-4673-9234-9A1E03C00C4D}"/>
    <cellStyle name="Процентный" xfId="7" builtinId="5"/>
    <cellStyle name="Финансовый" xfId="1" builtinId="3"/>
  </cellStyles>
  <dxfs count="3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strike val="0"/>
        <outline val="0"/>
        <shadow val="0"/>
        <u val="none"/>
        <vertAlign val="baseline"/>
        <sz val="10"/>
        <name val="Times New Roman"/>
        <scheme val="none"/>
      </font>
      <numFmt numFmtId="4" formatCode="#,##0.00"/>
      <protection locked="1" hidden="0"/>
    </dxf>
    <dxf>
      <font>
        <b/>
        <strike val="0"/>
        <outline val="0"/>
        <shadow val="0"/>
        <u val="none"/>
        <vertAlign val="baseline"/>
        <sz val="10"/>
        <color theme="9" tint="-0.249977111117893"/>
        <name val="Times New Roman"/>
        <scheme val="none"/>
      </font>
      <numFmt numFmtId="4" formatCode="#,##0.00"/>
      <protection locked="1" hidden="0"/>
    </dxf>
    <dxf>
      <font>
        <b/>
        <strike val="0"/>
        <outline val="0"/>
        <shadow val="0"/>
        <u val="none"/>
        <vertAlign val="baseline"/>
        <sz val="10"/>
        <color theme="4" tint="-0.249977111117893"/>
        <name val="Times New Roman"/>
        <scheme val="none"/>
      </font>
      <numFmt numFmtId="4" formatCode="#,##0.0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1" formatCode="_-* #,##0.0\ _₽_-;\-* #,##0.0\ _₽_-;_-* &quot;-&quot;?\ _₽_-;_-@_-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numFmt numFmtId="169" formatCode="_-* #,##0\ _₽_-;\-* #,##0\ _₽_-;_-* &quot;-&quot;???\ _₽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  <numFmt numFmtId="13" formatCode="0%"/>
      <protection locked="1" hidden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  <numFmt numFmtId="0" formatCode="General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04"/>
        <scheme val="minor"/>
      </font>
      <numFmt numFmtId="175" formatCode="#,##0.00_ ;\-#,##0.0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  <numFmt numFmtId="173" formatCode="_-* #,##0\ _₽_-;\-* #,##0\ _₽_-;_-* &quot;-&quot;??\ _₽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04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2"/>
      </font>
      <protection locked="1" hidden="0"/>
    </dxf>
  </dxfs>
  <tableStyles count="1" defaultTableStyle="TableStyleMedium2" defaultPivotStyle="PivotStyleMedium9">
    <tableStyle name="Стиль таблицы 1" pivot="0" count="0" xr9:uid="{00000000-0011-0000-FFFF-FFFF00000000}"/>
  </tableStyles>
  <colors>
    <mruColors>
      <color rgb="FFFFFFCC"/>
      <color rgb="FFBFEDBD"/>
      <color rgb="FFFFFF66"/>
      <color rgb="FF00CC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</xdr:colOff>
      <xdr:row>0</xdr:row>
      <xdr:rowOff>91722</xdr:rowOff>
    </xdr:from>
    <xdr:to>
      <xdr:col>1</xdr:col>
      <xdr:colOff>1120228</xdr:colOff>
      <xdr:row>0</xdr:row>
      <xdr:rowOff>854075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7FD8F3AB-0A78-4DFE-9CC6-DA85FFB7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" y="91722"/>
          <a:ext cx="2246559" cy="76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</xdr:colOff>
      <xdr:row>0</xdr:row>
      <xdr:rowOff>87630</xdr:rowOff>
    </xdr:from>
    <xdr:to>
      <xdr:col>1</xdr:col>
      <xdr:colOff>504825</xdr:colOff>
      <xdr:row>0</xdr:row>
      <xdr:rowOff>750570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" y="87630"/>
          <a:ext cx="15011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106680</xdr:rowOff>
    </xdr:from>
    <xdr:to>
      <xdr:col>0</xdr:col>
      <xdr:colOff>1615440</xdr:colOff>
      <xdr:row>0</xdr:row>
      <xdr:rowOff>769620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99F5D88D-148C-48C4-AC20-B0C2AF73F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6680"/>
          <a:ext cx="15392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83838</xdr:colOff>
      <xdr:row>1</xdr:row>
      <xdr:rowOff>114300</xdr:rowOff>
    </xdr:from>
    <xdr:to>
      <xdr:col>0</xdr:col>
      <xdr:colOff>1293844</xdr:colOff>
      <xdr:row>1</xdr:row>
      <xdr:rowOff>690300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838" y="297180"/>
          <a:ext cx="1210006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640080</xdr:colOff>
      <xdr:row>3</xdr:row>
      <xdr:rowOff>22860</xdr:rowOff>
    </xdr:from>
    <xdr:to>
      <xdr:col>0</xdr:col>
      <xdr:colOff>1219200</xdr:colOff>
      <xdr:row>4</xdr:row>
      <xdr:rowOff>30480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1988820"/>
          <a:ext cx="5791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480060</xdr:colOff>
      <xdr:row>26</xdr:row>
      <xdr:rowOff>38100</xdr:rowOff>
    </xdr:from>
    <xdr:to>
      <xdr:col>0</xdr:col>
      <xdr:colOff>967740</xdr:colOff>
      <xdr:row>27</xdr:row>
      <xdr:rowOff>46875</xdr:rowOff>
    </xdr:to>
    <xdr:pic>
      <xdr:nvPicPr>
        <xdr:cNvPr id="5" name="Image 1" descr="Description : Clause logo small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6309360"/>
          <a:ext cx="487680" cy="206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274320</xdr:rowOff>
    </xdr:from>
    <xdr:to>
      <xdr:col>1</xdr:col>
      <xdr:colOff>320040</xdr:colOff>
      <xdr:row>0</xdr:row>
      <xdr:rowOff>845820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74320"/>
          <a:ext cx="15468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3</xdr:row>
      <xdr:rowOff>45720</xdr:rowOff>
    </xdr:from>
    <xdr:to>
      <xdr:col>0</xdr:col>
      <xdr:colOff>1188720</xdr:colOff>
      <xdr:row>4</xdr:row>
      <xdr:rowOff>68580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20240"/>
          <a:ext cx="5791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548640</xdr:colOff>
      <xdr:row>62</xdr:row>
      <xdr:rowOff>22860</xdr:rowOff>
    </xdr:from>
    <xdr:to>
      <xdr:col>0</xdr:col>
      <xdr:colOff>975360</xdr:colOff>
      <xdr:row>63</xdr:row>
      <xdr:rowOff>0</xdr:rowOff>
    </xdr:to>
    <xdr:pic>
      <xdr:nvPicPr>
        <xdr:cNvPr id="4" name="Image 7" descr="logo Mikado (small resolution)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2412980"/>
          <a:ext cx="4267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495300</xdr:colOff>
      <xdr:row>63</xdr:row>
      <xdr:rowOff>22860</xdr:rowOff>
    </xdr:from>
    <xdr:to>
      <xdr:col>0</xdr:col>
      <xdr:colOff>998220</xdr:colOff>
      <xdr:row>64</xdr:row>
      <xdr:rowOff>45720</xdr:rowOff>
    </xdr:to>
    <xdr:pic>
      <xdr:nvPicPr>
        <xdr:cNvPr id="5" name="Image 1" descr="Description : Clause logo small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588240"/>
          <a:ext cx="502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.chernushkina\OneDrive%20-%20Groupe%20Limagrain%20Holding\Budget\_2019\Joelle\Average%20price%20increase%20+%20Margin%20RU%201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.lvova\Documents\Sales%20reports\Weekly%20reports\2017-2018FY\05November\03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Working sheet"/>
      <sheetName val="Conclusions by crop and total"/>
      <sheetName val="Landing margin"/>
      <sheetName val="Price list"/>
      <sheetName val="JDE"/>
      <sheetName val="Transfer price"/>
      <sheetName val="pivot by specie"/>
      <sheetName val="pivot by var"/>
      <sheetName val="FORECAST AND BUDGET "/>
      <sheetName val="by Variety"/>
      <sheetName val="Stock"/>
      <sheetName val="Purchase prices"/>
      <sheetName val="Budget upd 19-20"/>
      <sheetName val="Sales17-20"/>
      <sheetName val="Sales18-19"/>
      <sheetName val="Turnover17-18"/>
      <sheetName val="2019 Jul-Jan actual"/>
      <sheetName val="FCT18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balance"/>
      <sheetName val="CashFlow YTD"/>
      <sheetName val="Sales curr month"/>
      <sheetName val="Sales YTD"/>
      <sheetName val="Turnover16-17"/>
      <sheetName val="Turnover15-16"/>
      <sheetName val="Sales%"/>
      <sheetName val="SalesTotal"/>
      <sheetName val="SalesTotal Gross"/>
      <sheetName val="Sales Analysis"/>
      <sheetName val="GP Analysis"/>
      <sheetName val="Credit lines contol"/>
      <sheetName val="Suppliers YTD"/>
      <sheetName val="Stock"/>
      <sheetName val="Exchange rates chart"/>
      <sheetName val="Sheet1"/>
      <sheetName val="Sheet4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3" displayName="Таблица23" ref="A4:I113" totalsRowShown="0" headerRowDxfId="38" dataDxfId="37" tableBorderDxfId="36">
  <autoFilter ref="A4:I113" xr:uid="{25A46BBD-8A31-475D-A99F-237A36A76DA4}"/>
  <tableColumns count="9">
    <tableColumn id="1" xr3:uid="{00000000-0010-0000-0000-000001000000}" name="Бренд" dataDxfId="35"/>
    <tableColumn id="2" xr3:uid="{00000000-0010-0000-0000-000002000000}" name="Вид" dataDxfId="34"/>
    <tableColumn id="3" xr3:uid="{00000000-0010-0000-0000-000003000000}" name="Тип / описание" dataDxfId="33"/>
    <tableColumn id="4" xr3:uid="{00000000-0010-0000-0000-000004000000}" name="Сорт / Гибрид" dataDxfId="32"/>
    <tableColumn id="5" xr3:uid="{00000000-0010-0000-0000-000005000000}" name="Размер упаковки" dataDxfId="31"/>
    <tableColumn id="6" xr3:uid="{00000000-0010-0000-0000-000006000000}" name="Ед. изм." dataDxfId="30"/>
    <tableColumn id="7" xr3:uid="{00000000-0010-0000-0000-000007000000}" name="Рекомендуемая розничная цена за пачку                            (руб.с НДС)" dataDxfId="29"/>
    <tableColumn id="11" xr3:uid="{B49F8EDB-34B5-46FA-BE77-904C005FED4B}" name="Обработка" dataDxfId="28"/>
    <tableColumn id="12" xr3:uid="{80229FF2-186B-4A5A-8C60-835359ACC3ED}" name="НДС" dataDxfId="2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2" displayName="Таблица2" ref="A3:K194" totalsRowShown="0" headerRowDxfId="26" dataDxfId="25" tableBorderDxfId="24">
  <autoFilter ref="A3:K194" xr:uid="{00000000-0009-0000-0100-000001000000}"/>
  <sortState xmlns:xlrd2="http://schemas.microsoft.com/office/spreadsheetml/2017/richdata2" ref="A4:K194">
    <sortCondition ref="B4:B194"/>
    <sortCondition ref="E4:E194"/>
    <sortCondition ref="F4:F194"/>
  </sortState>
  <tableColumns count="11">
    <tableColumn id="1" xr3:uid="{00000000-0010-0000-0100-000001000000}" name="Бренд" dataDxfId="23"/>
    <tableColumn id="2" xr3:uid="{00000000-0010-0000-0100-000002000000}" name="Вид" dataDxfId="22"/>
    <tableColumn id="3" xr3:uid="{00000000-0010-0000-0100-000003000000}" name="Тип / описание" dataDxfId="21"/>
    <tableColumn id="8" xr3:uid="{00000000-0010-0000-0100-000008000000}" name="Артикул (Скрытый столбец)" dataDxfId="20"/>
    <tableColumn id="4" xr3:uid="{00000000-0010-0000-0100-000004000000}" name="Сорт / Гибрид" dataDxfId="19"/>
    <tableColumn id="5" xr3:uid="{00000000-0010-0000-0100-000005000000}" name="Размер упаковки" dataDxfId="18"/>
    <tableColumn id="6" xr3:uid="{00000000-0010-0000-0100-000006000000}" name="Ед.изм." dataDxfId="17"/>
    <tableColumn id="7" xr3:uid="{00000000-0010-0000-0100-000007000000}" name="Рекомендуемая розничная цена за пачку                            (руб.с НДС)" dataDxfId="16"/>
    <tableColumn id="9" xr3:uid="{00000000-0010-0000-0100-000009000000}" name="25" dataDxfId="15">
      <calculatedColumnFormula>Таблица2[[#This Row],[Рекомендуемая розничная цена за пачку                            (руб.с НДС)]]*0.65</calculatedColumnFormula>
    </tableColumn>
    <tableColumn id="10" xr3:uid="{00000000-0010-0000-0100-00000A000000}" name="20" dataDxfId="14">
      <calculatedColumnFormula>Таблица2[[#This Row],[25]]</calculatedColumnFormula>
    </tableColumn>
    <tableColumn id="11" xr3:uid="{00000000-0010-0000-0100-00000B000000}" name="15" dataDxfId="13">
      <calculatedColumnFormula>Таблица2[[#This Row],[20]]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N38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6" sqref="D6"/>
    </sheetView>
  </sheetViews>
  <sheetFormatPr defaultRowHeight="14.4" x14ac:dyDescent="0.3"/>
  <cols>
    <col min="1" max="1" width="19.88671875" customWidth="1"/>
    <col min="2" max="2" width="25.33203125" customWidth="1"/>
    <col min="3" max="3" width="34.88671875" style="123" hidden="1" customWidth="1"/>
    <col min="4" max="4" width="51.44140625" customWidth="1"/>
    <col min="5" max="5" width="18.33203125" customWidth="1"/>
    <col min="6" max="6" width="13.5546875" customWidth="1"/>
    <col min="7" max="7" width="26.33203125" style="123" customWidth="1"/>
    <col min="8" max="8" width="17.6640625" style="90" bestFit="1" customWidth="1"/>
    <col min="9" max="9" width="9.44140625" style="90"/>
    <col min="11" max="11" width="16.33203125" customWidth="1"/>
    <col min="12" max="12" width="19.33203125" customWidth="1"/>
    <col min="13" max="13" width="26.5546875" customWidth="1"/>
    <col min="14" max="14" width="13.33203125" customWidth="1"/>
  </cols>
  <sheetData>
    <row r="1" spans="1:14" ht="84" customHeight="1" x14ac:dyDescent="0.3">
      <c r="A1" s="138"/>
      <c r="B1" s="138"/>
      <c r="C1" s="205"/>
      <c r="D1" s="211" t="s">
        <v>277</v>
      </c>
      <c r="E1" s="207"/>
      <c r="F1" s="261" t="s">
        <v>362</v>
      </c>
      <c r="G1" s="261"/>
    </row>
    <row r="2" spans="1:14" ht="19.5" customHeight="1" x14ac:dyDescent="0.3">
      <c r="A2" s="138"/>
      <c r="B2" s="138"/>
      <c r="C2" s="205"/>
      <c r="D2" s="206"/>
      <c r="E2" s="207"/>
      <c r="F2" s="216" t="s">
        <v>361</v>
      </c>
      <c r="G2" s="247"/>
    </row>
    <row r="3" spans="1:14" ht="18.75" customHeight="1" x14ac:dyDescent="0.3">
      <c r="A3" s="142"/>
      <c r="B3" s="142"/>
      <c r="C3" s="208"/>
      <c r="D3" s="209"/>
      <c r="E3" s="207"/>
      <c r="F3" s="260" t="s">
        <v>353</v>
      </c>
      <c r="G3" s="260"/>
    </row>
    <row r="4" spans="1:14" s="212" customFormat="1" ht="62.4" x14ac:dyDescent="0.3">
      <c r="A4" s="145" t="s">
        <v>120</v>
      </c>
      <c r="B4" s="145" t="s">
        <v>0</v>
      </c>
      <c r="C4" s="146" t="s">
        <v>188</v>
      </c>
      <c r="D4" s="146" t="s">
        <v>1</v>
      </c>
      <c r="E4" s="148" t="s">
        <v>114</v>
      </c>
      <c r="F4" s="149" t="s">
        <v>314</v>
      </c>
      <c r="G4" s="16" t="s">
        <v>110</v>
      </c>
      <c r="H4" s="212" t="s">
        <v>349</v>
      </c>
      <c r="I4" s="212" t="s">
        <v>351</v>
      </c>
      <c r="K4" s="253"/>
      <c r="L4" s="253"/>
      <c r="M4" s="253"/>
      <c r="N4" s="253"/>
    </row>
    <row r="5" spans="1:14" s="213" customFormat="1" ht="20.100000000000001" customHeight="1" x14ac:dyDescent="0.35">
      <c r="A5" s="236" t="s">
        <v>55</v>
      </c>
      <c r="B5" s="237" t="s">
        <v>4</v>
      </c>
      <c r="C5" s="219" t="s">
        <v>337</v>
      </c>
      <c r="D5" s="238" t="s">
        <v>331</v>
      </c>
      <c r="E5" s="239">
        <v>1000</v>
      </c>
      <c r="F5" s="240" t="s">
        <v>6</v>
      </c>
      <c r="G5" s="254">
        <v>9890.0595543750005</v>
      </c>
      <c r="H5" s="241" t="s">
        <v>352</v>
      </c>
      <c r="I5" s="242">
        <v>0.1</v>
      </c>
      <c r="K5" s="248"/>
      <c r="L5" s="252"/>
      <c r="M5" s="252"/>
      <c r="N5" s="252"/>
    </row>
    <row r="6" spans="1:14" s="213" customFormat="1" ht="20.100000000000001" customHeight="1" x14ac:dyDescent="0.35">
      <c r="A6" s="217" t="s">
        <v>3</v>
      </c>
      <c r="B6" s="218" t="s">
        <v>4</v>
      </c>
      <c r="C6" s="232" t="s">
        <v>344</v>
      </c>
      <c r="D6" s="220" t="s">
        <v>343</v>
      </c>
      <c r="E6" s="231">
        <v>1000</v>
      </c>
      <c r="F6" s="221" t="s">
        <v>6</v>
      </c>
      <c r="G6" s="255">
        <v>6258.5008232999999</v>
      </c>
      <c r="H6" s="235" t="s">
        <v>350</v>
      </c>
      <c r="I6" s="246">
        <v>0.22</v>
      </c>
      <c r="K6" s="257"/>
      <c r="L6" s="248"/>
      <c r="M6" s="252"/>
      <c r="N6" s="252"/>
    </row>
    <row r="7" spans="1:14" s="213" customFormat="1" ht="20.100000000000001" customHeight="1" x14ac:dyDescent="0.35">
      <c r="A7" s="217" t="s">
        <v>185</v>
      </c>
      <c r="B7" s="218" t="s">
        <v>8</v>
      </c>
      <c r="C7" s="219" t="s">
        <v>193</v>
      </c>
      <c r="D7" s="220" t="s">
        <v>59</v>
      </c>
      <c r="E7" s="230">
        <v>5.0000000000000001E-3</v>
      </c>
      <c r="F7" s="221" t="s">
        <v>36</v>
      </c>
      <c r="G7" s="255">
        <v>2101.1026608000002</v>
      </c>
      <c r="H7" s="235" t="s">
        <v>350</v>
      </c>
      <c r="I7" s="246">
        <v>0.22</v>
      </c>
      <c r="K7" s="257"/>
      <c r="L7" s="248"/>
      <c r="M7" s="252"/>
      <c r="N7" s="252"/>
    </row>
    <row r="8" spans="1:14" s="213" customFormat="1" ht="20.100000000000001" customHeight="1" x14ac:dyDescent="0.35">
      <c r="A8" s="217" t="s">
        <v>3</v>
      </c>
      <c r="B8" s="218" t="s">
        <v>8</v>
      </c>
      <c r="C8" s="219" t="s">
        <v>194</v>
      </c>
      <c r="D8" s="220" t="s">
        <v>9</v>
      </c>
      <c r="E8" s="231">
        <v>1000</v>
      </c>
      <c r="F8" s="221" t="s">
        <v>6</v>
      </c>
      <c r="G8" s="255">
        <v>4035.8680276199998</v>
      </c>
      <c r="H8" s="235" t="s">
        <v>350</v>
      </c>
      <c r="I8" s="246">
        <v>0.22</v>
      </c>
      <c r="K8" s="257"/>
      <c r="L8" s="248"/>
      <c r="M8" s="252"/>
      <c r="N8" s="252"/>
    </row>
    <row r="9" spans="1:14" s="213" customFormat="1" ht="20.100000000000001" customHeight="1" x14ac:dyDescent="0.35">
      <c r="A9" s="217" t="s">
        <v>185</v>
      </c>
      <c r="B9" s="218" t="s">
        <v>8</v>
      </c>
      <c r="C9" s="219" t="s">
        <v>194</v>
      </c>
      <c r="D9" s="220" t="s">
        <v>60</v>
      </c>
      <c r="E9" s="230">
        <v>5.0000000000000001E-3</v>
      </c>
      <c r="F9" s="221" t="s">
        <v>36</v>
      </c>
      <c r="G9" s="255">
        <v>1926.0107724000002</v>
      </c>
      <c r="H9" s="235" t="s">
        <v>350</v>
      </c>
      <c r="I9" s="246">
        <v>0.22</v>
      </c>
      <c r="K9" s="257"/>
      <c r="L9" s="248"/>
      <c r="M9" s="252"/>
      <c r="N9" s="252"/>
    </row>
    <row r="10" spans="1:14" s="213" customFormat="1" ht="20.100000000000001" customHeight="1" x14ac:dyDescent="0.35">
      <c r="A10" s="217" t="s">
        <v>185</v>
      </c>
      <c r="B10" s="222" t="s">
        <v>8</v>
      </c>
      <c r="C10" s="219" t="s">
        <v>194</v>
      </c>
      <c r="D10" s="220" t="s">
        <v>61</v>
      </c>
      <c r="E10" s="230">
        <v>5.0000000000000001E-3</v>
      </c>
      <c r="F10" s="221" t="s">
        <v>36</v>
      </c>
      <c r="G10" s="255">
        <v>2188.6486049999999</v>
      </c>
      <c r="H10" s="235" t="s">
        <v>350</v>
      </c>
      <c r="I10" s="246">
        <v>0.22</v>
      </c>
      <c r="K10" s="257"/>
      <c r="L10" s="248"/>
      <c r="M10" s="252"/>
      <c r="N10" s="252"/>
    </row>
    <row r="11" spans="1:14" s="213" customFormat="1" ht="20.100000000000001" customHeight="1" x14ac:dyDescent="0.35">
      <c r="A11" s="217" t="s">
        <v>3</v>
      </c>
      <c r="B11" s="222" t="s">
        <v>8</v>
      </c>
      <c r="C11" s="219" t="s">
        <v>194</v>
      </c>
      <c r="D11" s="220" t="s">
        <v>10</v>
      </c>
      <c r="E11" s="229">
        <v>1000</v>
      </c>
      <c r="F11" s="221" t="s">
        <v>6</v>
      </c>
      <c r="G11" s="255">
        <v>9105.9962273280016</v>
      </c>
      <c r="H11" s="235" t="s">
        <v>350</v>
      </c>
      <c r="I11" s="246">
        <v>0.22</v>
      </c>
      <c r="K11" s="257"/>
      <c r="L11" s="248"/>
      <c r="M11" s="252"/>
      <c r="N11" s="252"/>
    </row>
    <row r="12" spans="1:14" s="213" customFormat="1" ht="20.100000000000001" customHeight="1" x14ac:dyDescent="0.35">
      <c r="A12" s="217" t="s">
        <v>185</v>
      </c>
      <c r="B12" s="222" t="s">
        <v>8</v>
      </c>
      <c r="C12" s="219" t="s">
        <v>194</v>
      </c>
      <c r="D12" s="220" t="s">
        <v>62</v>
      </c>
      <c r="E12" s="230">
        <v>5.0000000000000001E-3</v>
      </c>
      <c r="F12" s="221" t="s">
        <v>36</v>
      </c>
      <c r="G12" s="255">
        <v>2101.1026608000002</v>
      </c>
      <c r="H12" s="235" t="s">
        <v>350</v>
      </c>
      <c r="I12" s="246">
        <v>0.22</v>
      </c>
      <c r="K12" s="257"/>
      <c r="L12" s="248"/>
      <c r="M12" s="252"/>
      <c r="N12" s="252"/>
    </row>
    <row r="13" spans="1:14" s="213" customFormat="1" ht="20.100000000000001" customHeight="1" x14ac:dyDescent="0.35">
      <c r="A13" s="217" t="s">
        <v>185</v>
      </c>
      <c r="B13" s="222" t="s">
        <v>87</v>
      </c>
      <c r="C13" s="219" t="s">
        <v>195</v>
      </c>
      <c r="D13" s="220" t="s">
        <v>88</v>
      </c>
      <c r="E13" s="229">
        <v>1000</v>
      </c>
      <c r="F13" s="221" t="s">
        <v>6</v>
      </c>
      <c r="G13" s="255">
        <v>9367.4160293999994</v>
      </c>
      <c r="H13" s="235" t="s">
        <v>350</v>
      </c>
      <c r="I13" s="246">
        <v>0.22</v>
      </c>
      <c r="K13" s="257"/>
      <c r="L13" s="248"/>
      <c r="M13" s="252"/>
      <c r="N13" s="252"/>
    </row>
    <row r="14" spans="1:14" s="213" customFormat="1" ht="20.100000000000001" customHeight="1" x14ac:dyDescent="0.35">
      <c r="A14" s="217" t="s">
        <v>185</v>
      </c>
      <c r="B14" s="222" t="s">
        <v>87</v>
      </c>
      <c r="C14" s="219" t="s">
        <v>196</v>
      </c>
      <c r="D14" s="220" t="s">
        <v>89</v>
      </c>
      <c r="E14" s="229">
        <v>1000</v>
      </c>
      <c r="F14" s="221" t="s">
        <v>6</v>
      </c>
      <c r="G14" s="255">
        <v>11070.5825802</v>
      </c>
      <c r="H14" s="235" t="s">
        <v>350</v>
      </c>
      <c r="I14" s="246">
        <v>0.22</v>
      </c>
      <c r="K14" s="257"/>
      <c r="L14" s="248"/>
      <c r="M14" s="252"/>
      <c r="N14" s="252"/>
    </row>
    <row r="15" spans="1:14" s="213" customFormat="1" ht="20.100000000000001" customHeight="1" x14ac:dyDescent="0.35">
      <c r="A15" s="217" t="s">
        <v>185</v>
      </c>
      <c r="B15" s="222" t="s">
        <v>87</v>
      </c>
      <c r="C15" s="219" t="s">
        <v>195</v>
      </c>
      <c r="D15" s="220" t="s">
        <v>90</v>
      </c>
      <c r="E15" s="229">
        <v>1000</v>
      </c>
      <c r="F15" s="221" t="s">
        <v>6</v>
      </c>
      <c r="G15" s="255">
        <v>11240.89923528</v>
      </c>
      <c r="H15" s="235" t="s">
        <v>350</v>
      </c>
      <c r="I15" s="246">
        <v>0.22</v>
      </c>
      <c r="K15" s="257"/>
      <c r="L15" s="248"/>
      <c r="M15" s="252"/>
      <c r="N15" s="252"/>
    </row>
    <row r="16" spans="1:14" s="213" customFormat="1" ht="20.100000000000001" customHeight="1" x14ac:dyDescent="0.35">
      <c r="A16" s="217" t="s">
        <v>185</v>
      </c>
      <c r="B16" s="222" t="s">
        <v>87</v>
      </c>
      <c r="C16" s="219" t="s">
        <v>288</v>
      </c>
      <c r="D16" s="220" t="s">
        <v>293</v>
      </c>
      <c r="E16" s="229">
        <v>1000</v>
      </c>
      <c r="F16" s="221" t="s">
        <v>6</v>
      </c>
      <c r="G16" s="255">
        <v>8899.0452279300007</v>
      </c>
      <c r="H16" s="235" t="s">
        <v>350</v>
      </c>
      <c r="I16" s="246">
        <v>0.22</v>
      </c>
      <c r="K16" s="257"/>
      <c r="L16" s="248"/>
      <c r="M16" s="252"/>
      <c r="N16" s="252"/>
    </row>
    <row r="17" spans="1:14" s="213" customFormat="1" ht="20.100000000000001" customHeight="1" x14ac:dyDescent="0.35">
      <c r="A17" s="217" t="s">
        <v>185</v>
      </c>
      <c r="B17" s="222" t="s">
        <v>87</v>
      </c>
      <c r="C17" s="219" t="s">
        <v>289</v>
      </c>
      <c r="D17" s="220" t="s">
        <v>294</v>
      </c>
      <c r="E17" s="229">
        <v>1000</v>
      </c>
      <c r="F17" s="221" t="s">
        <v>6</v>
      </c>
      <c r="G17" s="255">
        <v>8345.5160989200012</v>
      </c>
      <c r="H17" s="235" t="s">
        <v>350</v>
      </c>
      <c r="I17" s="246">
        <v>0.22</v>
      </c>
      <c r="K17" s="257"/>
      <c r="L17" s="248"/>
      <c r="M17" s="252"/>
      <c r="N17" s="252"/>
    </row>
    <row r="18" spans="1:14" s="213" customFormat="1" ht="20.100000000000001" customHeight="1" x14ac:dyDescent="0.35">
      <c r="A18" s="217" t="s">
        <v>185</v>
      </c>
      <c r="B18" s="222" t="s">
        <v>87</v>
      </c>
      <c r="C18" s="219" t="s">
        <v>195</v>
      </c>
      <c r="D18" s="220" t="s">
        <v>241</v>
      </c>
      <c r="E18" s="229">
        <v>1000</v>
      </c>
      <c r="F18" s="221" t="s">
        <v>6</v>
      </c>
      <c r="G18" s="255">
        <v>10900.26592512</v>
      </c>
      <c r="H18" s="235" t="s">
        <v>350</v>
      </c>
      <c r="I18" s="246">
        <v>0.22</v>
      </c>
      <c r="K18" s="257"/>
      <c r="L18" s="248"/>
      <c r="M18" s="252"/>
      <c r="N18" s="252"/>
    </row>
    <row r="19" spans="1:14" s="213" customFormat="1" ht="20.100000000000001" customHeight="1" x14ac:dyDescent="0.35">
      <c r="A19" s="217" t="s">
        <v>3</v>
      </c>
      <c r="B19" s="222" t="s">
        <v>11</v>
      </c>
      <c r="C19" s="219" t="s">
        <v>279</v>
      </c>
      <c r="D19" s="220" t="s">
        <v>276</v>
      </c>
      <c r="E19" s="229">
        <v>1000</v>
      </c>
      <c r="F19" s="221" t="s">
        <v>6</v>
      </c>
      <c r="G19" s="255">
        <v>6021.0701327699999</v>
      </c>
      <c r="H19" s="235" t="s">
        <v>350</v>
      </c>
      <c r="I19" s="246">
        <v>0.22</v>
      </c>
      <c r="K19" s="257"/>
      <c r="L19" s="248"/>
      <c r="M19" s="252"/>
      <c r="N19" s="252"/>
    </row>
    <row r="20" spans="1:14" s="213" customFormat="1" ht="20.100000000000001" customHeight="1" x14ac:dyDescent="0.35">
      <c r="A20" s="236" t="s">
        <v>185</v>
      </c>
      <c r="B20" s="243" t="s">
        <v>66</v>
      </c>
      <c r="C20" s="219" t="s">
        <v>274</v>
      </c>
      <c r="D20" s="238" t="s">
        <v>73</v>
      </c>
      <c r="E20" s="239">
        <v>2500</v>
      </c>
      <c r="F20" s="240" t="s">
        <v>6</v>
      </c>
      <c r="G20" s="254">
        <v>5298.3985477500009</v>
      </c>
      <c r="H20" s="241" t="s">
        <v>352</v>
      </c>
      <c r="I20" s="242">
        <v>0.1</v>
      </c>
      <c r="K20" s="257"/>
      <c r="L20" s="248"/>
      <c r="M20" s="252"/>
      <c r="N20" s="252"/>
    </row>
    <row r="21" spans="1:14" s="213" customFormat="1" ht="20.100000000000001" customHeight="1" x14ac:dyDescent="0.35">
      <c r="A21" s="236" t="s">
        <v>185</v>
      </c>
      <c r="B21" s="243" t="s">
        <v>66</v>
      </c>
      <c r="C21" s="219" t="s">
        <v>275</v>
      </c>
      <c r="D21" s="238" t="s">
        <v>74</v>
      </c>
      <c r="E21" s="239">
        <v>2500</v>
      </c>
      <c r="F21" s="240" t="s">
        <v>6</v>
      </c>
      <c r="G21" s="254">
        <v>5619.5136112500013</v>
      </c>
      <c r="H21" s="241" t="s">
        <v>352</v>
      </c>
      <c r="I21" s="242">
        <v>0.1</v>
      </c>
      <c r="K21" s="257"/>
      <c r="L21" s="248"/>
      <c r="M21" s="252"/>
      <c r="N21" s="252"/>
    </row>
    <row r="22" spans="1:14" s="213" customFormat="1" ht="20.100000000000001" customHeight="1" x14ac:dyDescent="0.35">
      <c r="A22" s="236" t="s">
        <v>185</v>
      </c>
      <c r="B22" s="243" t="s">
        <v>66</v>
      </c>
      <c r="C22" s="219" t="s">
        <v>273</v>
      </c>
      <c r="D22" s="238" t="s">
        <v>75</v>
      </c>
      <c r="E22" s="239">
        <v>2500</v>
      </c>
      <c r="F22" s="240" t="s">
        <v>6</v>
      </c>
      <c r="G22" s="254">
        <v>4904.3027880000009</v>
      </c>
      <c r="H22" s="241" t="s">
        <v>352</v>
      </c>
      <c r="I22" s="242">
        <v>0.1</v>
      </c>
      <c r="K22" s="257"/>
      <c r="L22" s="248"/>
      <c r="M22" s="252"/>
      <c r="N22" s="252"/>
    </row>
    <row r="23" spans="1:14" s="213" customFormat="1" ht="20.100000000000001" customHeight="1" x14ac:dyDescent="0.35">
      <c r="A23" s="217" t="s">
        <v>185</v>
      </c>
      <c r="B23" s="222" t="s">
        <v>252</v>
      </c>
      <c r="C23" s="219" t="s">
        <v>232</v>
      </c>
      <c r="D23" s="220" t="s">
        <v>237</v>
      </c>
      <c r="E23" s="229">
        <v>2500</v>
      </c>
      <c r="F23" s="221" t="s">
        <v>6</v>
      </c>
      <c r="G23" s="255">
        <v>6049.99395</v>
      </c>
      <c r="H23" s="235" t="s">
        <v>350</v>
      </c>
      <c r="I23" s="246">
        <v>0.22</v>
      </c>
      <c r="K23" s="257"/>
      <c r="L23" s="248"/>
      <c r="M23" s="252"/>
      <c r="N23" s="252"/>
    </row>
    <row r="24" spans="1:14" s="213" customFormat="1" ht="20.100000000000001" customHeight="1" x14ac:dyDescent="0.35">
      <c r="A24" s="217" t="s">
        <v>185</v>
      </c>
      <c r="B24" s="222" t="s">
        <v>252</v>
      </c>
      <c r="C24" s="219" t="s">
        <v>235</v>
      </c>
      <c r="D24" s="220" t="s">
        <v>238</v>
      </c>
      <c r="E24" s="229">
        <v>2500</v>
      </c>
      <c r="F24" s="221" t="s">
        <v>6</v>
      </c>
      <c r="G24" s="255">
        <v>6329.22444</v>
      </c>
      <c r="H24" s="235" t="s">
        <v>350</v>
      </c>
      <c r="I24" s="246">
        <v>0.22</v>
      </c>
      <c r="K24" s="257"/>
      <c r="L24" s="248"/>
      <c r="M24" s="252"/>
      <c r="N24" s="252"/>
    </row>
    <row r="25" spans="1:14" s="213" customFormat="1" ht="20.100000000000001" customHeight="1" x14ac:dyDescent="0.35">
      <c r="A25" s="217" t="s">
        <v>185</v>
      </c>
      <c r="B25" s="222" t="s">
        <v>252</v>
      </c>
      <c r="C25" s="219" t="s">
        <v>236</v>
      </c>
      <c r="D25" s="220" t="s">
        <v>239</v>
      </c>
      <c r="E25" s="229">
        <v>2500</v>
      </c>
      <c r="F25" s="221" t="s">
        <v>6</v>
      </c>
      <c r="G25" s="255">
        <v>6301.3013909999991</v>
      </c>
      <c r="H25" s="235" t="s">
        <v>350</v>
      </c>
      <c r="I25" s="246">
        <v>0.22</v>
      </c>
      <c r="K25" s="257"/>
      <c r="L25" s="248"/>
      <c r="M25" s="252"/>
      <c r="N25" s="252"/>
    </row>
    <row r="26" spans="1:14" s="213" customFormat="1" ht="20.100000000000001" customHeight="1" x14ac:dyDescent="0.35">
      <c r="A26" s="217" t="s">
        <v>185</v>
      </c>
      <c r="B26" s="222" t="s">
        <v>252</v>
      </c>
      <c r="C26" s="219" t="s">
        <v>235</v>
      </c>
      <c r="D26" s="220" t="s">
        <v>360</v>
      </c>
      <c r="E26" s="231">
        <v>2500</v>
      </c>
      <c r="F26" s="221" t="s">
        <v>6</v>
      </c>
      <c r="G26" s="255">
        <v>5565</v>
      </c>
      <c r="H26" s="235" t="s">
        <v>350</v>
      </c>
      <c r="I26" s="246">
        <v>0.22</v>
      </c>
      <c r="K26" s="257"/>
      <c r="L26" s="248"/>
      <c r="M26" s="252"/>
      <c r="N26" s="252"/>
    </row>
    <row r="27" spans="1:14" s="213" customFormat="1" ht="20.100000000000001" customHeight="1" x14ac:dyDescent="0.35">
      <c r="A27" s="236" t="s">
        <v>185</v>
      </c>
      <c r="B27" s="243" t="s">
        <v>309</v>
      </c>
      <c r="C27" s="219" t="s">
        <v>232</v>
      </c>
      <c r="D27" s="238" t="s">
        <v>342</v>
      </c>
      <c r="E27" s="239">
        <v>2500</v>
      </c>
      <c r="F27" s="240" t="s">
        <v>6</v>
      </c>
      <c r="G27" s="254">
        <v>3679.4434359375005</v>
      </c>
      <c r="H27" s="241" t="s">
        <v>352</v>
      </c>
      <c r="I27" s="242">
        <v>0.1</v>
      </c>
      <c r="K27" s="257"/>
      <c r="L27" s="248"/>
      <c r="M27" s="252"/>
      <c r="N27" s="252"/>
    </row>
    <row r="28" spans="1:14" s="215" customFormat="1" ht="20.100000000000001" customHeight="1" x14ac:dyDescent="0.35">
      <c r="A28" s="217" t="s">
        <v>185</v>
      </c>
      <c r="B28" s="222" t="s">
        <v>338</v>
      </c>
      <c r="C28" s="219" t="s">
        <v>255</v>
      </c>
      <c r="D28" s="220" t="s">
        <v>174</v>
      </c>
      <c r="E28" s="229">
        <v>2500</v>
      </c>
      <c r="F28" s="221" t="s">
        <v>6</v>
      </c>
      <c r="G28" s="255">
        <v>8877.2026612500013</v>
      </c>
      <c r="H28" s="235" t="s">
        <v>350</v>
      </c>
      <c r="I28" s="246">
        <v>0.22</v>
      </c>
      <c r="K28" s="258"/>
      <c r="L28" s="249"/>
      <c r="M28" s="252"/>
      <c r="N28" s="252"/>
    </row>
    <row r="29" spans="1:14" s="215" customFormat="1" ht="20.100000000000001" customHeight="1" x14ac:dyDescent="0.35">
      <c r="A29" s="217" t="s">
        <v>185</v>
      </c>
      <c r="B29" s="222" t="s">
        <v>338</v>
      </c>
      <c r="C29" s="219" t="s">
        <v>257</v>
      </c>
      <c r="D29" s="220" t="s">
        <v>105</v>
      </c>
      <c r="E29" s="229">
        <v>2500</v>
      </c>
      <c r="F29" s="221" t="s">
        <v>6</v>
      </c>
      <c r="G29" s="255">
        <v>10168.432139249999</v>
      </c>
      <c r="H29" s="235" t="s">
        <v>350</v>
      </c>
      <c r="I29" s="246">
        <v>0.22</v>
      </c>
      <c r="K29" s="258"/>
      <c r="L29" s="249"/>
      <c r="M29" s="252"/>
      <c r="N29" s="252"/>
    </row>
    <row r="30" spans="1:14" s="215" customFormat="1" ht="20.100000000000001" customHeight="1" x14ac:dyDescent="0.35">
      <c r="A30" s="217" t="s">
        <v>185</v>
      </c>
      <c r="B30" s="222" t="s">
        <v>338</v>
      </c>
      <c r="C30" s="219" t="s">
        <v>354</v>
      </c>
      <c r="D30" s="220" t="s">
        <v>355</v>
      </c>
      <c r="E30" s="229">
        <v>2500</v>
      </c>
      <c r="F30" s="221" t="s">
        <v>6</v>
      </c>
      <c r="G30" s="255">
        <v>7875</v>
      </c>
      <c r="H30" s="235" t="s">
        <v>350</v>
      </c>
      <c r="I30" s="246">
        <v>0.22</v>
      </c>
      <c r="K30" s="258"/>
      <c r="L30" s="249"/>
      <c r="M30" s="252"/>
      <c r="N30" s="252"/>
    </row>
    <row r="31" spans="1:14" s="215" customFormat="1" ht="20.100000000000001" customHeight="1" x14ac:dyDescent="0.35">
      <c r="A31" s="217" t="s">
        <v>185</v>
      </c>
      <c r="B31" s="222" t="s">
        <v>338</v>
      </c>
      <c r="C31" s="219" t="s">
        <v>261</v>
      </c>
      <c r="D31" s="220" t="s">
        <v>108</v>
      </c>
      <c r="E31" s="229">
        <v>2500</v>
      </c>
      <c r="F31" s="221" t="s">
        <v>6</v>
      </c>
      <c r="G31" s="255">
        <v>9119.3081883750001</v>
      </c>
      <c r="H31" s="235" t="s">
        <v>350</v>
      </c>
      <c r="I31" s="246">
        <v>0.22</v>
      </c>
      <c r="K31" s="258"/>
      <c r="L31" s="249"/>
      <c r="M31" s="252"/>
      <c r="N31" s="252"/>
    </row>
    <row r="32" spans="1:14" s="215" customFormat="1" ht="20.100000000000001" customHeight="1" x14ac:dyDescent="0.35">
      <c r="A32" s="217" t="s">
        <v>185</v>
      </c>
      <c r="B32" s="222" t="s">
        <v>338</v>
      </c>
      <c r="C32" s="219" t="s">
        <v>255</v>
      </c>
      <c r="D32" s="220" t="s">
        <v>109</v>
      </c>
      <c r="E32" s="229">
        <v>2500</v>
      </c>
      <c r="F32" s="221" t="s">
        <v>6</v>
      </c>
      <c r="G32" s="255">
        <v>11159.911916999999</v>
      </c>
      <c r="H32" s="235" t="s">
        <v>350</v>
      </c>
      <c r="I32" s="246">
        <v>0.22</v>
      </c>
      <c r="K32" s="258"/>
      <c r="L32" s="249"/>
      <c r="M32" s="252"/>
      <c r="N32" s="252"/>
    </row>
    <row r="33" spans="1:14" s="215" customFormat="1" ht="20.100000000000001" customHeight="1" x14ac:dyDescent="0.35">
      <c r="A33" s="217" t="s">
        <v>185</v>
      </c>
      <c r="B33" s="222" t="s">
        <v>338</v>
      </c>
      <c r="C33" s="219" t="s">
        <v>269</v>
      </c>
      <c r="D33" s="220" t="s">
        <v>250</v>
      </c>
      <c r="E33" s="229">
        <v>2500</v>
      </c>
      <c r="F33" s="221" t="s">
        <v>6</v>
      </c>
      <c r="G33" s="255">
        <v>6940.3584442499996</v>
      </c>
      <c r="H33" s="235" t="s">
        <v>350</v>
      </c>
      <c r="I33" s="246">
        <v>0.22</v>
      </c>
      <c r="K33" s="258"/>
      <c r="L33" s="249"/>
      <c r="M33" s="252"/>
      <c r="N33" s="252"/>
    </row>
    <row r="34" spans="1:14" s="215" customFormat="1" ht="20.100000000000001" customHeight="1" x14ac:dyDescent="0.35">
      <c r="A34" s="217" t="s">
        <v>185</v>
      </c>
      <c r="B34" s="222" t="s">
        <v>338</v>
      </c>
      <c r="C34" s="219" t="s">
        <v>255</v>
      </c>
      <c r="D34" s="220" t="s">
        <v>172</v>
      </c>
      <c r="E34" s="229">
        <v>2500</v>
      </c>
      <c r="F34" s="221" t="s">
        <v>6</v>
      </c>
      <c r="G34" s="255">
        <v>9200.0100307500015</v>
      </c>
      <c r="H34" s="235" t="s">
        <v>350</v>
      </c>
      <c r="I34" s="246">
        <v>0.22</v>
      </c>
      <c r="K34" s="258"/>
      <c r="L34" s="249"/>
      <c r="M34" s="252"/>
      <c r="N34" s="252"/>
    </row>
    <row r="35" spans="1:14" s="215" customFormat="1" ht="20.100000000000001" customHeight="1" x14ac:dyDescent="0.35">
      <c r="A35" s="217" t="s">
        <v>185</v>
      </c>
      <c r="B35" s="222" t="s">
        <v>338</v>
      </c>
      <c r="C35" s="219" t="s">
        <v>270</v>
      </c>
      <c r="D35" s="220" t="s">
        <v>251</v>
      </c>
      <c r="E35" s="229">
        <v>2500</v>
      </c>
      <c r="F35" s="221" t="s">
        <v>6</v>
      </c>
      <c r="G35" s="255">
        <v>6074.6477715000001</v>
      </c>
      <c r="H35" s="235" t="s">
        <v>350</v>
      </c>
      <c r="I35" s="246">
        <v>0.22</v>
      </c>
      <c r="K35" s="258"/>
      <c r="L35" s="249"/>
      <c r="M35" s="252"/>
      <c r="N35" s="252"/>
    </row>
    <row r="36" spans="1:14" s="213" customFormat="1" ht="20.100000000000001" customHeight="1" x14ac:dyDescent="0.35">
      <c r="A36" s="244" t="s">
        <v>185</v>
      </c>
      <c r="B36" s="243" t="s">
        <v>229</v>
      </c>
      <c r="C36" s="219" t="s">
        <v>233</v>
      </c>
      <c r="D36" s="238" t="s">
        <v>242</v>
      </c>
      <c r="E36" s="239">
        <v>5000</v>
      </c>
      <c r="F36" s="240" t="s">
        <v>6</v>
      </c>
      <c r="G36" s="254">
        <v>11401.743515203127</v>
      </c>
      <c r="H36" s="241" t="s">
        <v>352</v>
      </c>
      <c r="I36" s="242">
        <v>0.1</v>
      </c>
      <c r="K36" s="257"/>
      <c r="L36" s="248"/>
      <c r="M36" s="252"/>
      <c r="N36" s="252"/>
    </row>
    <row r="37" spans="1:14" s="213" customFormat="1" ht="20.100000000000001" customHeight="1" x14ac:dyDescent="0.35">
      <c r="A37" s="244" t="s">
        <v>185</v>
      </c>
      <c r="B37" s="243" t="s">
        <v>229</v>
      </c>
      <c r="C37" s="219" t="s">
        <v>233</v>
      </c>
      <c r="D37" s="238" t="s">
        <v>243</v>
      </c>
      <c r="E37" s="239">
        <v>5000</v>
      </c>
      <c r="F37" s="240" t="s">
        <v>6</v>
      </c>
      <c r="G37" s="254">
        <v>14945.5619775</v>
      </c>
      <c r="H37" s="241" t="s">
        <v>352</v>
      </c>
      <c r="I37" s="242">
        <v>0.1</v>
      </c>
      <c r="K37" s="257"/>
      <c r="L37" s="248"/>
      <c r="M37" s="252"/>
      <c r="N37" s="252"/>
    </row>
    <row r="38" spans="1:14" s="213" customFormat="1" ht="20.100000000000001" customHeight="1" x14ac:dyDescent="0.35">
      <c r="A38" s="244" t="s">
        <v>185</v>
      </c>
      <c r="B38" s="243" t="s">
        <v>229</v>
      </c>
      <c r="C38" s="219" t="s">
        <v>233</v>
      </c>
      <c r="D38" s="238" t="s">
        <v>244</v>
      </c>
      <c r="E38" s="239">
        <v>5000</v>
      </c>
      <c r="F38" s="240" t="s">
        <v>6</v>
      </c>
      <c r="G38" s="254">
        <v>10767.466575179998</v>
      </c>
      <c r="H38" s="241" t="s">
        <v>352</v>
      </c>
      <c r="I38" s="242">
        <v>0.1</v>
      </c>
      <c r="K38" s="257"/>
      <c r="L38" s="248"/>
      <c r="M38" s="252"/>
      <c r="N38" s="252"/>
    </row>
    <row r="39" spans="1:14" s="213" customFormat="1" ht="20.100000000000001" customHeight="1" x14ac:dyDescent="0.35">
      <c r="A39" s="244" t="s">
        <v>185</v>
      </c>
      <c r="B39" s="236" t="s">
        <v>14</v>
      </c>
      <c r="C39" s="219" t="s">
        <v>335</v>
      </c>
      <c r="D39" s="238" t="s">
        <v>134</v>
      </c>
      <c r="E39" s="239">
        <v>50000</v>
      </c>
      <c r="F39" s="240" t="s">
        <v>6</v>
      </c>
      <c r="G39" s="254">
        <v>85373.307653580006</v>
      </c>
      <c r="H39" s="241" t="s">
        <v>352</v>
      </c>
      <c r="I39" s="242">
        <v>0.1</v>
      </c>
      <c r="K39" s="257"/>
      <c r="L39" s="248"/>
      <c r="M39" s="252"/>
      <c r="N39" s="252"/>
    </row>
    <row r="40" spans="1:14" s="213" customFormat="1" ht="20.100000000000001" customHeight="1" x14ac:dyDescent="0.35">
      <c r="A40" s="236" t="s">
        <v>185</v>
      </c>
      <c r="B40" s="243" t="s">
        <v>14</v>
      </c>
      <c r="C40" s="219" t="s">
        <v>291</v>
      </c>
      <c r="D40" s="238" t="s">
        <v>296</v>
      </c>
      <c r="E40" s="239">
        <v>5000</v>
      </c>
      <c r="F40" s="240" t="s">
        <v>6</v>
      </c>
      <c r="G40" s="254">
        <v>13133.887965</v>
      </c>
      <c r="H40" s="241" t="s">
        <v>352</v>
      </c>
      <c r="I40" s="242">
        <v>0.1</v>
      </c>
      <c r="K40" s="257"/>
      <c r="L40" s="248"/>
      <c r="M40" s="252"/>
      <c r="N40" s="252"/>
    </row>
    <row r="41" spans="1:14" s="213" customFormat="1" ht="20.100000000000001" customHeight="1" x14ac:dyDescent="0.35">
      <c r="A41" s="236" t="s">
        <v>185</v>
      </c>
      <c r="B41" s="243" t="s">
        <v>14</v>
      </c>
      <c r="C41" s="219" t="s">
        <v>291</v>
      </c>
      <c r="D41" s="238" t="s">
        <v>296</v>
      </c>
      <c r="E41" s="239">
        <v>50000</v>
      </c>
      <c r="F41" s="240" t="s">
        <v>6</v>
      </c>
      <c r="G41" s="254">
        <v>129302.61794999999</v>
      </c>
      <c r="H41" s="241" t="s">
        <v>352</v>
      </c>
      <c r="I41" s="242">
        <v>0.1</v>
      </c>
      <c r="K41" s="257"/>
      <c r="L41" s="248"/>
      <c r="M41" s="252"/>
      <c r="N41" s="252"/>
    </row>
    <row r="42" spans="1:14" s="213" customFormat="1" ht="20.100000000000001" customHeight="1" x14ac:dyDescent="0.35">
      <c r="A42" s="236" t="s">
        <v>185</v>
      </c>
      <c r="B42" s="243" t="s">
        <v>14</v>
      </c>
      <c r="C42" s="219" t="s">
        <v>291</v>
      </c>
      <c r="D42" s="238" t="s">
        <v>296</v>
      </c>
      <c r="E42" s="239">
        <v>100000</v>
      </c>
      <c r="F42" s="240" t="s">
        <v>6</v>
      </c>
      <c r="G42" s="256">
        <v>219052.39499999999</v>
      </c>
      <c r="H42" s="241" t="s">
        <v>352</v>
      </c>
      <c r="I42" s="242">
        <v>0.1</v>
      </c>
      <c r="K42" s="257"/>
      <c r="L42" s="248"/>
      <c r="M42" s="252"/>
      <c r="N42" s="252"/>
    </row>
    <row r="43" spans="1:14" s="213" customFormat="1" ht="20.100000000000001" customHeight="1" x14ac:dyDescent="0.35">
      <c r="A43" s="244" t="s">
        <v>185</v>
      </c>
      <c r="B43" s="236" t="s">
        <v>14</v>
      </c>
      <c r="C43" s="219" t="s">
        <v>201</v>
      </c>
      <c r="D43" s="238" t="s">
        <v>78</v>
      </c>
      <c r="E43" s="239">
        <v>5000</v>
      </c>
      <c r="F43" s="240" t="s">
        <v>6</v>
      </c>
      <c r="G43" s="254">
        <v>10510.316712866252</v>
      </c>
      <c r="H43" s="241" t="s">
        <v>352</v>
      </c>
      <c r="I43" s="242">
        <v>0.1</v>
      </c>
      <c r="K43" s="257"/>
      <c r="L43" s="248"/>
      <c r="M43" s="252"/>
      <c r="N43" s="252"/>
    </row>
    <row r="44" spans="1:14" s="213" customFormat="1" ht="20.100000000000001" customHeight="1" x14ac:dyDescent="0.35">
      <c r="A44" s="244" t="s">
        <v>185</v>
      </c>
      <c r="B44" s="236" t="s">
        <v>14</v>
      </c>
      <c r="C44" s="219" t="s">
        <v>201</v>
      </c>
      <c r="D44" s="238" t="s">
        <v>78</v>
      </c>
      <c r="E44" s="239">
        <v>50000</v>
      </c>
      <c r="F44" s="240" t="s">
        <v>6</v>
      </c>
      <c r="G44" s="254">
        <v>102453.50745315001</v>
      </c>
      <c r="H44" s="241" t="s">
        <v>352</v>
      </c>
      <c r="I44" s="242">
        <v>0.1</v>
      </c>
      <c r="K44" s="257"/>
      <c r="L44" s="248"/>
      <c r="M44" s="252"/>
      <c r="N44" s="252"/>
    </row>
    <row r="45" spans="1:14" s="213" customFormat="1" ht="20.100000000000001" customHeight="1" x14ac:dyDescent="0.35">
      <c r="A45" s="244" t="s">
        <v>185</v>
      </c>
      <c r="B45" s="236" t="s">
        <v>14</v>
      </c>
      <c r="C45" s="219" t="s">
        <v>201</v>
      </c>
      <c r="D45" s="238" t="s">
        <v>78</v>
      </c>
      <c r="E45" s="239">
        <v>100000</v>
      </c>
      <c r="F45" s="240" t="s">
        <v>6</v>
      </c>
      <c r="G45" s="254">
        <v>171834.89809499998</v>
      </c>
      <c r="H45" s="241" t="s">
        <v>352</v>
      </c>
      <c r="I45" s="242">
        <v>0.1</v>
      </c>
      <c r="K45" s="257"/>
      <c r="L45" s="248"/>
      <c r="M45" s="252"/>
      <c r="N45" s="252"/>
    </row>
    <row r="46" spans="1:14" s="213" customFormat="1" ht="20.100000000000001" customHeight="1" x14ac:dyDescent="0.35">
      <c r="A46" s="244" t="s">
        <v>185</v>
      </c>
      <c r="B46" s="236" t="s">
        <v>14</v>
      </c>
      <c r="C46" s="219" t="s">
        <v>201</v>
      </c>
      <c r="D46" s="245" t="s">
        <v>136</v>
      </c>
      <c r="E46" s="239">
        <v>5000</v>
      </c>
      <c r="F46" s="240" t="s">
        <v>6</v>
      </c>
      <c r="G46" s="254">
        <v>8259.6001319999996</v>
      </c>
      <c r="H46" s="241" t="s">
        <v>352</v>
      </c>
      <c r="I46" s="242">
        <v>0.1</v>
      </c>
      <c r="K46" s="257"/>
      <c r="L46" s="248"/>
      <c r="M46" s="252"/>
      <c r="N46" s="252"/>
    </row>
    <row r="47" spans="1:14" s="213" customFormat="1" ht="20.100000000000001" customHeight="1" x14ac:dyDescent="0.35">
      <c r="A47" s="244" t="s">
        <v>185</v>
      </c>
      <c r="B47" s="236" t="s">
        <v>14</v>
      </c>
      <c r="C47" s="219" t="s">
        <v>334</v>
      </c>
      <c r="D47" s="245" t="s">
        <v>135</v>
      </c>
      <c r="E47" s="239">
        <v>5000</v>
      </c>
      <c r="F47" s="240" t="s">
        <v>6</v>
      </c>
      <c r="G47" s="254">
        <v>8067.5164079999995</v>
      </c>
      <c r="H47" s="241" t="s">
        <v>352</v>
      </c>
      <c r="I47" s="242">
        <v>0.1</v>
      </c>
      <c r="K47" s="257"/>
      <c r="L47" s="248"/>
      <c r="M47" s="252"/>
      <c r="N47" s="252"/>
    </row>
    <row r="48" spans="1:14" s="213" customFormat="1" ht="20.100000000000001" customHeight="1" x14ac:dyDescent="0.35">
      <c r="A48" s="244" t="s">
        <v>185</v>
      </c>
      <c r="B48" s="236" t="s">
        <v>14</v>
      </c>
      <c r="C48" s="219" t="s">
        <v>201</v>
      </c>
      <c r="D48" s="245" t="s">
        <v>137</v>
      </c>
      <c r="E48" s="239">
        <v>5000</v>
      </c>
      <c r="F48" s="240" t="s">
        <v>6</v>
      </c>
      <c r="G48" s="254">
        <v>9948.336205499998</v>
      </c>
      <c r="H48" s="241" t="s">
        <v>352</v>
      </c>
      <c r="I48" s="242">
        <v>0.1</v>
      </c>
      <c r="K48" s="257"/>
      <c r="L48" s="248"/>
      <c r="M48" s="252"/>
      <c r="N48" s="252"/>
    </row>
    <row r="49" spans="1:14" s="213" customFormat="1" ht="20.100000000000001" customHeight="1" x14ac:dyDescent="0.35">
      <c r="A49" s="244" t="s">
        <v>185</v>
      </c>
      <c r="B49" s="236" t="s">
        <v>14</v>
      </c>
      <c r="C49" s="219" t="s">
        <v>201</v>
      </c>
      <c r="D49" s="245" t="s">
        <v>137</v>
      </c>
      <c r="E49" s="239">
        <v>50000</v>
      </c>
      <c r="F49" s="240" t="s">
        <v>6</v>
      </c>
      <c r="G49" s="254">
        <v>94028.285924999989</v>
      </c>
      <c r="H49" s="241" t="s">
        <v>352</v>
      </c>
      <c r="I49" s="242">
        <v>0.1</v>
      </c>
      <c r="K49" s="257"/>
      <c r="L49" s="248"/>
      <c r="M49" s="252"/>
      <c r="N49" s="252"/>
    </row>
    <row r="50" spans="1:14" s="213" customFormat="1" ht="20.100000000000001" customHeight="1" x14ac:dyDescent="0.35">
      <c r="A50" s="236" t="s">
        <v>185</v>
      </c>
      <c r="B50" s="243" t="s">
        <v>14</v>
      </c>
      <c r="C50" s="219" t="s">
        <v>290</v>
      </c>
      <c r="D50" s="238" t="s">
        <v>295</v>
      </c>
      <c r="E50" s="239">
        <v>5000</v>
      </c>
      <c r="F50" s="240" t="s">
        <v>6</v>
      </c>
      <c r="G50" s="254">
        <v>10875.124929059999</v>
      </c>
      <c r="H50" s="241" t="s">
        <v>352</v>
      </c>
      <c r="I50" s="242">
        <v>0.1</v>
      </c>
      <c r="K50" s="257"/>
      <c r="L50" s="248"/>
      <c r="M50" s="252"/>
      <c r="N50" s="252"/>
    </row>
    <row r="51" spans="1:14" s="213" customFormat="1" ht="20.100000000000001" customHeight="1" x14ac:dyDescent="0.35">
      <c r="A51" s="236" t="s">
        <v>185</v>
      </c>
      <c r="B51" s="243" t="s">
        <v>14</v>
      </c>
      <c r="C51" s="219" t="s">
        <v>290</v>
      </c>
      <c r="D51" s="238" t="s">
        <v>295</v>
      </c>
      <c r="E51" s="239">
        <v>50000</v>
      </c>
      <c r="F51" s="240" t="s">
        <v>6</v>
      </c>
      <c r="G51" s="254">
        <v>103221.5247504</v>
      </c>
      <c r="H51" s="241" t="s">
        <v>352</v>
      </c>
      <c r="I51" s="242">
        <v>0.1</v>
      </c>
      <c r="K51" s="257"/>
      <c r="L51" s="248"/>
      <c r="M51" s="252"/>
      <c r="N51" s="252"/>
    </row>
    <row r="52" spans="1:14" s="213" customFormat="1" ht="20.100000000000001" customHeight="1" x14ac:dyDescent="0.35">
      <c r="A52" s="244" t="s">
        <v>3</v>
      </c>
      <c r="B52" s="236" t="s">
        <v>14</v>
      </c>
      <c r="C52" s="225" t="s">
        <v>200</v>
      </c>
      <c r="D52" s="238" t="s">
        <v>15</v>
      </c>
      <c r="E52" s="239">
        <v>100000</v>
      </c>
      <c r="F52" s="240" t="s">
        <v>6</v>
      </c>
      <c r="G52" s="254">
        <v>139665.04267247999</v>
      </c>
      <c r="H52" s="241" t="s">
        <v>352</v>
      </c>
      <c r="I52" s="242">
        <v>0.1</v>
      </c>
      <c r="K52" s="257"/>
      <c r="L52" s="248"/>
      <c r="M52" s="252"/>
      <c r="N52" s="252"/>
    </row>
    <row r="53" spans="1:14" s="213" customFormat="1" ht="20.100000000000001" customHeight="1" x14ac:dyDescent="0.35">
      <c r="A53" s="236" t="s">
        <v>3</v>
      </c>
      <c r="B53" s="237" t="s">
        <v>16</v>
      </c>
      <c r="C53" s="223" t="s">
        <v>218</v>
      </c>
      <c r="D53" s="238" t="s">
        <v>162</v>
      </c>
      <c r="E53" s="239">
        <v>500000</v>
      </c>
      <c r="F53" s="240" t="s">
        <v>6</v>
      </c>
      <c r="G53" s="254">
        <v>67008.79013400001</v>
      </c>
      <c r="H53" s="241" t="s">
        <v>352</v>
      </c>
      <c r="I53" s="242">
        <v>0.1</v>
      </c>
      <c r="K53" s="257"/>
      <c r="L53" s="248"/>
      <c r="M53" s="252"/>
      <c r="N53" s="252"/>
    </row>
    <row r="54" spans="1:14" s="213" customFormat="1" ht="20.100000000000001" customHeight="1" x14ac:dyDescent="0.35">
      <c r="A54" s="236" t="s">
        <v>185</v>
      </c>
      <c r="B54" s="243" t="s">
        <v>16</v>
      </c>
      <c r="C54" s="219" t="s">
        <v>202</v>
      </c>
      <c r="D54" s="238" t="s">
        <v>182</v>
      </c>
      <c r="E54" s="239">
        <v>100000</v>
      </c>
      <c r="F54" s="240" t="s">
        <v>6</v>
      </c>
      <c r="G54" s="254">
        <v>15986.829068100002</v>
      </c>
      <c r="H54" s="241" t="s">
        <v>352</v>
      </c>
      <c r="I54" s="242">
        <v>0.1</v>
      </c>
      <c r="K54" s="257"/>
      <c r="L54" s="248"/>
      <c r="M54" s="252"/>
      <c r="N54" s="252"/>
    </row>
    <row r="55" spans="1:14" s="213" customFormat="1" ht="18" x14ac:dyDescent="0.35">
      <c r="A55" s="236" t="s">
        <v>185</v>
      </c>
      <c r="B55" s="243" t="s">
        <v>16</v>
      </c>
      <c r="C55" s="219" t="s">
        <v>202</v>
      </c>
      <c r="D55" s="238" t="s">
        <v>326</v>
      </c>
      <c r="E55" s="239">
        <v>500000</v>
      </c>
      <c r="F55" s="240" t="s">
        <v>6</v>
      </c>
      <c r="G55" s="254">
        <v>77239.735947000008</v>
      </c>
      <c r="H55" s="241" t="s">
        <v>352</v>
      </c>
      <c r="I55" s="242">
        <v>0.1</v>
      </c>
      <c r="K55" s="257"/>
      <c r="L55" s="248"/>
      <c r="M55" s="252"/>
      <c r="N55" s="252"/>
    </row>
    <row r="56" spans="1:14" s="213" customFormat="1" ht="20.100000000000001" customHeight="1" x14ac:dyDescent="0.35">
      <c r="A56" s="236" t="s">
        <v>185</v>
      </c>
      <c r="B56" s="243" t="s">
        <v>16</v>
      </c>
      <c r="C56" s="219" t="s">
        <v>202</v>
      </c>
      <c r="D56" s="238" t="s">
        <v>327</v>
      </c>
      <c r="E56" s="239">
        <v>250000</v>
      </c>
      <c r="F56" s="240" t="s">
        <v>6</v>
      </c>
      <c r="G56" s="254">
        <v>40416.140902500003</v>
      </c>
      <c r="H56" s="241" t="s">
        <v>352</v>
      </c>
      <c r="I56" s="242">
        <v>0.1</v>
      </c>
      <c r="K56" s="257"/>
      <c r="L56" s="248"/>
      <c r="M56" s="252"/>
      <c r="N56" s="252"/>
    </row>
    <row r="57" spans="1:14" s="213" customFormat="1" ht="20.100000000000001" customHeight="1" x14ac:dyDescent="0.35">
      <c r="A57" s="236" t="s">
        <v>3</v>
      </c>
      <c r="B57" s="237" t="s">
        <v>16</v>
      </c>
      <c r="C57" s="223" t="s">
        <v>217</v>
      </c>
      <c r="D57" s="245" t="s">
        <v>181</v>
      </c>
      <c r="E57" s="239">
        <v>500000</v>
      </c>
      <c r="F57" s="240" t="s">
        <v>6</v>
      </c>
      <c r="G57" s="254">
        <v>71400.717060750016</v>
      </c>
      <c r="H57" s="241" t="s">
        <v>352</v>
      </c>
      <c r="I57" s="242">
        <v>0.1</v>
      </c>
      <c r="K57" s="257"/>
      <c r="L57" s="248"/>
      <c r="M57" s="252"/>
      <c r="N57" s="252"/>
    </row>
    <row r="58" spans="1:14" s="213" customFormat="1" ht="20.100000000000001" customHeight="1" x14ac:dyDescent="0.35">
      <c r="A58" s="236" t="s">
        <v>3</v>
      </c>
      <c r="B58" s="237" t="s">
        <v>16</v>
      </c>
      <c r="C58" s="223" t="s">
        <v>217</v>
      </c>
      <c r="D58" s="238" t="s">
        <v>186</v>
      </c>
      <c r="E58" s="239">
        <v>500000</v>
      </c>
      <c r="F58" s="240" t="s">
        <v>6</v>
      </c>
      <c r="G58" s="254">
        <v>71102.941717500013</v>
      </c>
      <c r="H58" s="241" t="s">
        <v>352</v>
      </c>
      <c r="I58" s="242">
        <v>0.1</v>
      </c>
      <c r="K58" s="257"/>
      <c r="L58" s="248"/>
      <c r="M58" s="252"/>
      <c r="N58" s="252"/>
    </row>
    <row r="59" spans="1:14" s="213" customFormat="1" ht="20.100000000000001" customHeight="1" x14ac:dyDescent="0.35">
      <c r="A59" s="236" t="s">
        <v>3</v>
      </c>
      <c r="B59" s="237" t="s">
        <v>16</v>
      </c>
      <c r="C59" s="223" t="s">
        <v>218</v>
      </c>
      <c r="D59" s="238" t="s">
        <v>19</v>
      </c>
      <c r="E59" s="239">
        <v>500000</v>
      </c>
      <c r="F59" s="240" t="s">
        <v>6</v>
      </c>
      <c r="G59" s="254">
        <v>75175.927388100012</v>
      </c>
      <c r="H59" s="241" t="s">
        <v>352</v>
      </c>
      <c r="I59" s="242">
        <v>0.1</v>
      </c>
      <c r="K59" s="257"/>
      <c r="L59" s="248"/>
      <c r="M59" s="252"/>
      <c r="N59" s="252"/>
    </row>
    <row r="60" spans="1:14" s="213" customFormat="1" ht="20.100000000000001" customHeight="1" x14ac:dyDescent="0.35">
      <c r="A60" s="236" t="s">
        <v>3</v>
      </c>
      <c r="B60" s="237" t="s">
        <v>16</v>
      </c>
      <c r="C60" s="223" t="s">
        <v>218</v>
      </c>
      <c r="D60" s="238" t="s">
        <v>175</v>
      </c>
      <c r="E60" s="239">
        <v>500000</v>
      </c>
      <c r="F60" s="240" t="s">
        <v>6</v>
      </c>
      <c r="G60" s="254">
        <v>72596.59113960003</v>
      </c>
      <c r="H60" s="241" t="s">
        <v>352</v>
      </c>
      <c r="I60" s="242">
        <v>0.1</v>
      </c>
      <c r="K60" s="257"/>
      <c r="L60" s="248"/>
      <c r="M60" s="252"/>
      <c r="N60" s="252"/>
    </row>
    <row r="61" spans="1:14" s="213" customFormat="1" ht="20.100000000000001" customHeight="1" x14ac:dyDescent="0.35">
      <c r="A61" s="236" t="s">
        <v>3</v>
      </c>
      <c r="B61" s="237" t="s">
        <v>16</v>
      </c>
      <c r="C61" s="223" t="s">
        <v>217</v>
      </c>
      <c r="D61" s="238" t="s">
        <v>20</v>
      </c>
      <c r="E61" s="239">
        <v>500000</v>
      </c>
      <c r="F61" s="240" t="s">
        <v>6</v>
      </c>
      <c r="G61" s="254">
        <v>78622.858556550025</v>
      </c>
      <c r="H61" s="241" t="s">
        <v>352</v>
      </c>
      <c r="I61" s="242">
        <v>0.1</v>
      </c>
      <c r="K61" s="257"/>
      <c r="L61" s="248"/>
      <c r="M61" s="252"/>
      <c r="N61" s="252"/>
    </row>
    <row r="62" spans="1:14" s="213" customFormat="1" ht="20.100000000000001" customHeight="1" x14ac:dyDescent="0.35">
      <c r="A62" s="236" t="s">
        <v>3</v>
      </c>
      <c r="B62" s="237" t="s">
        <v>16</v>
      </c>
      <c r="C62" s="223" t="s">
        <v>217</v>
      </c>
      <c r="D62" s="238" t="s">
        <v>27</v>
      </c>
      <c r="E62" s="239">
        <v>500000</v>
      </c>
      <c r="F62" s="240" t="s">
        <v>6</v>
      </c>
      <c r="G62" s="254">
        <v>79624.642597500002</v>
      </c>
      <c r="H62" s="241" t="s">
        <v>352</v>
      </c>
      <c r="I62" s="242">
        <v>0.1</v>
      </c>
      <c r="K62" s="257"/>
      <c r="L62" s="248"/>
      <c r="M62" s="252"/>
      <c r="N62" s="252"/>
    </row>
    <row r="63" spans="1:14" s="213" customFormat="1" ht="20.100000000000001" customHeight="1" x14ac:dyDescent="0.35">
      <c r="A63" s="236" t="s">
        <v>3</v>
      </c>
      <c r="B63" s="237" t="s">
        <v>16</v>
      </c>
      <c r="C63" s="223" t="s">
        <v>218</v>
      </c>
      <c r="D63" s="238" t="s">
        <v>22</v>
      </c>
      <c r="E63" s="239">
        <v>500000</v>
      </c>
      <c r="F63" s="240" t="s">
        <v>6</v>
      </c>
      <c r="G63" s="254">
        <v>84449.813627024996</v>
      </c>
      <c r="H63" s="241" t="s">
        <v>352</v>
      </c>
      <c r="I63" s="242">
        <v>0.1</v>
      </c>
      <c r="K63" s="257"/>
      <c r="L63" s="248"/>
      <c r="M63" s="252"/>
      <c r="N63" s="252"/>
    </row>
    <row r="64" spans="1:14" s="213" customFormat="1" ht="20.100000000000001" customHeight="1" x14ac:dyDescent="0.35">
      <c r="A64" s="236" t="s">
        <v>3</v>
      </c>
      <c r="B64" s="237" t="s">
        <v>16</v>
      </c>
      <c r="C64" s="219" t="s">
        <v>218</v>
      </c>
      <c r="D64" s="238" t="s">
        <v>328</v>
      </c>
      <c r="E64" s="239">
        <v>500000</v>
      </c>
      <c r="F64" s="240" t="s">
        <v>6</v>
      </c>
      <c r="G64" s="254">
        <v>69371.002851149999</v>
      </c>
      <c r="H64" s="241" t="s">
        <v>352</v>
      </c>
      <c r="I64" s="242">
        <v>0.1</v>
      </c>
      <c r="K64" s="257"/>
      <c r="L64" s="248"/>
      <c r="M64" s="252"/>
      <c r="N64" s="252"/>
    </row>
    <row r="65" spans="1:14" s="213" customFormat="1" ht="20.100000000000001" customHeight="1" x14ac:dyDescent="0.35">
      <c r="A65" s="217" t="s">
        <v>185</v>
      </c>
      <c r="B65" s="222" t="s">
        <v>311</v>
      </c>
      <c r="C65" s="219" t="s">
        <v>312</v>
      </c>
      <c r="D65" s="220" t="s">
        <v>297</v>
      </c>
      <c r="E65" s="229">
        <v>250</v>
      </c>
      <c r="F65" s="221" t="s">
        <v>6</v>
      </c>
      <c r="G65" s="255">
        <v>4400.1648305999997</v>
      </c>
      <c r="H65" s="235" t="s">
        <v>350</v>
      </c>
      <c r="I65" s="246">
        <v>0.22</v>
      </c>
      <c r="K65" s="257"/>
      <c r="L65" s="248"/>
      <c r="M65" s="252"/>
      <c r="N65" s="252"/>
    </row>
    <row r="66" spans="1:14" s="213" customFormat="1" ht="20.100000000000001" customHeight="1" x14ac:dyDescent="0.35">
      <c r="A66" s="217" t="s">
        <v>185</v>
      </c>
      <c r="B66" s="222" t="s">
        <v>311</v>
      </c>
      <c r="C66" s="219" t="s">
        <v>313</v>
      </c>
      <c r="D66" s="220" t="s">
        <v>298</v>
      </c>
      <c r="E66" s="229">
        <v>250</v>
      </c>
      <c r="F66" s="221" t="s">
        <v>6</v>
      </c>
      <c r="G66" s="255">
        <v>4812.03211104</v>
      </c>
      <c r="H66" s="235" t="s">
        <v>350</v>
      </c>
      <c r="I66" s="246">
        <v>0.22</v>
      </c>
      <c r="K66" s="257"/>
      <c r="L66" s="248"/>
      <c r="M66" s="252"/>
      <c r="N66" s="252"/>
    </row>
    <row r="67" spans="1:14" s="213" customFormat="1" ht="20.100000000000001" customHeight="1" x14ac:dyDescent="0.35">
      <c r="A67" s="217" t="s">
        <v>185</v>
      </c>
      <c r="B67" s="222" t="s">
        <v>311</v>
      </c>
      <c r="C67" s="219" t="s">
        <v>205</v>
      </c>
      <c r="D67" s="220" t="s">
        <v>95</v>
      </c>
      <c r="E67" s="229">
        <v>250</v>
      </c>
      <c r="F67" s="221" t="s">
        <v>6</v>
      </c>
      <c r="G67" s="255">
        <v>5622.4328390999999</v>
      </c>
      <c r="H67" s="235" t="s">
        <v>350</v>
      </c>
      <c r="I67" s="246">
        <v>0.22</v>
      </c>
      <c r="K67" s="257"/>
      <c r="L67" s="248"/>
      <c r="M67" s="252"/>
      <c r="N67" s="252"/>
    </row>
    <row r="68" spans="1:14" s="213" customFormat="1" ht="20.100000000000001" customHeight="1" x14ac:dyDescent="0.35">
      <c r="A68" s="217" t="s">
        <v>185</v>
      </c>
      <c r="B68" s="222" t="s">
        <v>311</v>
      </c>
      <c r="C68" s="219" t="s">
        <v>313</v>
      </c>
      <c r="D68" s="220" t="s">
        <v>300</v>
      </c>
      <c r="E68" s="229">
        <v>250</v>
      </c>
      <c r="F68" s="221" t="s">
        <v>6</v>
      </c>
      <c r="G68" s="255">
        <v>4729.0660401600007</v>
      </c>
      <c r="H68" s="235" t="s">
        <v>350</v>
      </c>
      <c r="I68" s="246">
        <v>0.22</v>
      </c>
      <c r="K68" s="257"/>
      <c r="L68" s="248"/>
      <c r="M68" s="252"/>
      <c r="N68" s="252"/>
    </row>
    <row r="69" spans="1:14" s="213" customFormat="1" ht="20.100000000000001" customHeight="1" x14ac:dyDescent="0.35">
      <c r="A69" s="217" t="s">
        <v>185</v>
      </c>
      <c r="B69" s="222" t="s">
        <v>310</v>
      </c>
      <c r="C69" s="219" t="s">
        <v>204</v>
      </c>
      <c r="D69" s="220" t="s">
        <v>92</v>
      </c>
      <c r="E69" s="230">
        <v>5.0000000000000001E-3</v>
      </c>
      <c r="F69" s="221" t="s">
        <v>36</v>
      </c>
      <c r="G69" s="255">
        <v>11283.38563968</v>
      </c>
      <c r="H69" s="235" t="s">
        <v>350</v>
      </c>
      <c r="I69" s="246">
        <v>0.22</v>
      </c>
      <c r="K69" s="257"/>
      <c r="L69" s="248"/>
      <c r="M69" s="252"/>
      <c r="N69" s="252"/>
    </row>
    <row r="70" spans="1:14" s="213" customFormat="1" ht="20.100000000000001" customHeight="1" x14ac:dyDescent="0.35">
      <c r="A70" s="217" t="s">
        <v>185</v>
      </c>
      <c r="B70" s="222" t="s">
        <v>310</v>
      </c>
      <c r="C70" s="219" t="s">
        <v>204</v>
      </c>
      <c r="D70" s="220" t="s">
        <v>129</v>
      </c>
      <c r="E70" s="229">
        <v>1000</v>
      </c>
      <c r="F70" s="221" t="s">
        <v>6</v>
      </c>
      <c r="G70" s="255">
        <v>8748.5150609999982</v>
      </c>
      <c r="H70" s="235" t="s">
        <v>350</v>
      </c>
      <c r="I70" s="246">
        <v>0.22</v>
      </c>
      <c r="K70" s="257"/>
      <c r="L70" s="248"/>
      <c r="M70" s="252"/>
      <c r="N70" s="252"/>
    </row>
    <row r="71" spans="1:14" s="213" customFormat="1" ht="20.100000000000001" customHeight="1" x14ac:dyDescent="0.35">
      <c r="A71" s="217" t="s">
        <v>185</v>
      </c>
      <c r="B71" s="222" t="s">
        <v>310</v>
      </c>
      <c r="C71" s="219" t="s">
        <v>292</v>
      </c>
      <c r="D71" s="220" t="s">
        <v>299</v>
      </c>
      <c r="E71" s="229">
        <v>1000</v>
      </c>
      <c r="F71" s="221" t="s">
        <v>6</v>
      </c>
      <c r="G71" s="255">
        <v>9359.3629483200002</v>
      </c>
      <c r="H71" s="235" t="s">
        <v>350</v>
      </c>
      <c r="I71" s="246">
        <v>0.22</v>
      </c>
      <c r="K71" s="257"/>
      <c r="L71" s="248"/>
      <c r="M71" s="252"/>
      <c r="N71" s="252"/>
    </row>
    <row r="72" spans="1:14" s="213" customFormat="1" ht="20.100000000000001" customHeight="1" x14ac:dyDescent="0.35">
      <c r="A72" s="217" t="s">
        <v>185</v>
      </c>
      <c r="B72" s="222" t="s">
        <v>310</v>
      </c>
      <c r="C72" s="219" t="s">
        <v>204</v>
      </c>
      <c r="D72" s="220" t="s">
        <v>97</v>
      </c>
      <c r="E72" s="229">
        <v>1000</v>
      </c>
      <c r="F72" s="221" t="s">
        <v>6</v>
      </c>
      <c r="G72" s="255">
        <v>8230.1436929250012</v>
      </c>
      <c r="H72" s="235" t="s">
        <v>350</v>
      </c>
      <c r="I72" s="246">
        <v>0.22</v>
      </c>
      <c r="K72" s="257"/>
      <c r="L72" s="248"/>
      <c r="M72" s="252"/>
      <c r="N72" s="252"/>
    </row>
    <row r="73" spans="1:14" s="213" customFormat="1" ht="20.100000000000001" customHeight="1" x14ac:dyDescent="0.35">
      <c r="A73" s="217" t="s">
        <v>185</v>
      </c>
      <c r="B73" s="222" t="s">
        <v>310</v>
      </c>
      <c r="C73" s="219" t="s">
        <v>204</v>
      </c>
      <c r="D73" s="220" t="s">
        <v>356</v>
      </c>
      <c r="E73" s="229">
        <v>1000</v>
      </c>
      <c r="F73" s="221" t="s">
        <v>6</v>
      </c>
      <c r="G73" s="255">
        <v>8025</v>
      </c>
      <c r="H73" s="235" t="s">
        <v>350</v>
      </c>
      <c r="I73" s="246">
        <v>0.22</v>
      </c>
      <c r="K73" s="257"/>
      <c r="L73" s="248"/>
      <c r="M73" s="252"/>
      <c r="N73" s="252"/>
    </row>
    <row r="74" spans="1:14" s="213" customFormat="1" ht="20.100000000000001" customHeight="1" x14ac:dyDescent="0.35">
      <c r="A74" s="217" t="s">
        <v>3</v>
      </c>
      <c r="B74" s="222" t="s">
        <v>346</v>
      </c>
      <c r="C74" s="233"/>
      <c r="D74" s="220" t="s">
        <v>345</v>
      </c>
      <c r="E74" s="231">
        <v>500000</v>
      </c>
      <c r="F74" s="221" t="s">
        <v>6</v>
      </c>
      <c r="G74" s="255">
        <v>5676.2763749999995</v>
      </c>
      <c r="H74" s="235" t="s">
        <v>350</v>
      </c>
      <c r="I74" s="246">
        <v>0.22</v>
      </c>
      <c r="K74" s="257"/>
      <c r="L74" s="248"/>
      <c r="M74" s="252"/>
      <c r="N74" s="252"/>
    </row>
    <row r="75" spans="1:14" s="213" customFormat="1" ht="20.100000000000001" customHeight="1" x14ac:dyDescent="0.35">
      <c r="A75" s="217" t="s">
        <v>3</v>
      </c>
      <c r="B75" s="218" t="s">
        <v>34</v>
      </c>
      <c r="C75" s="223" t="s">
        <v>220</v>
      </c>
      <c r="D75" s="220" t="s">
        <v>118</v>
      </c>
      <c r="E75" s="229">
        <v>5000</v>
      </c>
      <c r="F75" s="221" t="s">
        <v>6</v>
      </c>
      <c r="G75" s="255">
        <v>13960.370655000002</v>
      </c>
      <c r="H75" s="235" t="s">
        <v>350</v>
      </c>
      <c r="I75" s="246">
        <v>0.22</v>
      </c>
      <c r="K75" s="257"/>
      <c r="L75" s="248"/>
      <c r="M75" s="252"/>
      <c r="N75" s="252"/>
    </row>
    <row r="76" spans="1:14" s="213" customFormat="1" ht="20.100000000000001" customHeight="1" x14ac:dyDescent="0.35">
      <c r="A76" s="217" t="s">
        <v>3</v>
      </c>
      <c r="B76" s="218" t="s">
        <v>34</v>
      </c>
      <c r="C76" s="223" t="s">
        <v>220</v>
      </c>
      <c r="D76" s="220" t="s">
        <v>118</v>
      </c>
      <c r="E76" s="229">
        <v>25000</v>
      </c>
      <c r="F76" s="221" t="s">
        <v>6</v>
      </c>
      <c r="G76" s="255">
        <v>72593.927406000017</v>
      </c>
      <c r="H76" s="235" t="s">
        <v>350</v>
      </c>
      <c r="I76" s="246">
        <v>0.22</v>
      </c>
      <c r="K76" s="257"/>
      <c r="L76" s="248"/>
      <c r="M76" s="252"/>
      <c r="N76" s="252"/>
    </row>
    <row r="77" spans="1:14" s="213" customFormat="1" ht="20.100000000000001" customHeight="1" x14ac:dyDescent="0.35">
      <c r="A77" s="217" t="s">
        <v>3</v>
      </c>
      <c r="B77" s="218" t="s">
        <v>34</v>
      </c>
      <c r="C77" s="234"/>
      <c r="D77" s="220" t="s">
        <v>347</v>
      </c>
      <c r="E77" s="229">
        <v>5000</v>
      </c>
      <c r="F77" s="221" t="s">
        <v>6</v>
      </c>
      <c r="G77" s="255">
        <v>9201.15338625</v>
      </c>
      <c r="H77" s="235" t="s">
        <v>350</v>
      </c>
      <c r="I77" s="246">
        <v>0.22</v>
      </c>
      <c r="K77" s="257"/>
      <c r="L77" s="248"/>
      <c r="M77" s="252"/>
      <c r="N77" s="252"/>
    </row>
    <row r="78" spans="1:14" s="213" customFormat="1" ht="20.100000000000001" customHeight="1" x14ac:dyDescent="0.35">
      <c r="A78" s="217" t="s">
        <v>3</v>
      </c>
      <c r="B78" s="218" t="s">
        <v>34</v>
      </c>
      <c r="C78" s="223" t="s">
        <v>221</v>
      </c>
      <c r="D78" s="220" t="s">
        <v>341</v>
      </c>
      <c r="E78" s="229">
        <v>25000</v>
      </c>
      <c r="F78" s="221" t="s">
        <v>6</v>
      </c>
      <c r="G78" s="255">
        <v>67688.586157500016</v>
      </c>
      <c r="H78" s="235" t="s">
        <v>350</v>
      </c>
      <c r="I78" s="246">
        <v>0.22</v>
      </c>
      <c r="K78" s="257"/>
      <c r="L78" s="248"/>
      <c r="M78" s="252"/>
      <c r="N78" s="252"/>
    </row>
    <row r="79" spans="1:14" s="213" customFormat="1" ht="20.100000000000001" customHeight="1" x14ac:dyDescent="0.35">
      <c r="A79" s="217" t="s">
        <v>3</v>
      </c>
      <c r="B79" s="218" t="s">
        <v>34</v>
      </c>
      <c r="C79" s="223" t="s">
        <v>221</v>
      </c>
      <c r="D79" s="220" t="s">
        <v>287</v>
      </c>
      <c r="E79" s="229">
        <v>25000</v>
      </c>
      <c r="F79" s="221" t="s">
        <v>6</v>
      </c>
      <c r="G79" s="255">
        <v>7082.6467634999999</v>
      </c>
      <c r="H79" s="235" t="s">
        <v>350</v>
      </c>
      <c r="I79" s="246">
        <v>0.22</v>
      </c>
      <c r="K79" s="257"/>
      <c r="L79" s="248"/>
      <c r="M79" s="252"/>
      <c r="N79" s="252"/>
    </row>
    <row r="80" spans="1:14" s="213" customFormat="1" ht="20.100000000000001" customHeight="1" x14ac:dyDescent="0.35">
      <c r="A80" s="217" t="s">
        <v>3</v>
      </c>
      <c r="B80" s="218" t="s">
        <v>34</v>
      </c>
      <c r="C80" s="223" t="s">
        <v>221</v>
      </c>
      <c r="D80" s="220" t="s">
        <v>119</v>
      </c>
      <c r="E80" s="229">
        <v>25000</v>
      </c>
      <c r="F80" s="221" t="s">
        <v>6</v>
      </c>
      <c r="G80" s="255">
        <v>65447.242245000016</v>
      </c>
      <c r="H80" s="235" t="s">
        <v>350</v>
      </c>
      <c r="I80" s="246">
        <v>0.22</v>
      </c>
      <c r="K80" s="257"/>
      <c r="L80" s="248"/>
      <c r="M80" s="252"/>
      <c r="N80" s="252"/>
    </row>
    <row r="81" spans="1:14" s="213" customFormat="1" ht="20.100000000000001" customHeight="1" x14ac:dyDescent="0.35">
      <c r="A81" s="217" t="s">
        <v>3</v>
      </c>
      <c r="B81" s="218" t="s">
        <v>34</v>
      </c>
      <c r="C81" s="223" t="s">
        <v>221</v>
      </c>
      <c r="D81" s="220" t="s">
        <v>123</v>
      </c>
      <c r="E81" s="229">
        <v>25000</v>
      </c>
      <c r="F81" s="221" t="s">
        <v>6</v>
      </c>
      <c r="G81" s="255">
        <v>6724.0317375000004</v>
      </c>
      <c r="H81" s="235" t="s">
        <v>350</v>
      </c>
      <c r="I81" s="246">
        <v>0.22</v>
      </c>
      <c r="K81" s="257"/>
      <c r="L81" s="248"/>
      <c r="M81" s="252"/>
      <c r="N81" s="252"/>
    </row>
    <row r="82" spans="1:14" s="213" customFormat="1" ht="20.100000000000001" customHeight="1" x14ac:dyDescent="0.35">
      <c r="A82" s="217" t="s">
        <v>3</v>
      </c>
      <c r="B82" s="218" t="s">
        <v>34</v>
      </c>
      <c r="C82" s="223" t="s">
        <v>332</v>
      </c>
      <c r="D82" s="220" t="s">
        <v>339</v>
      </c>
      <c r="E82" s="229">
        <v>5000</v>
      </c>
      <c r="F82" s="221" t="s">
        <v>6</v>
      </c>
      <c r="G82" s="255">
        <v>13325.8083525</v>
      </c>
      <c r="H82" s="235" t="s">
        <v>350</v>
      </c>
      <c r="I82" s="246">
        <v>0.22</v>
      </c>
      <c r="K82" s="257"/>
      <c r="L82" s="248"/>
      <c r="M82" s="252"/>
      <c r="N82" s="252"/>
    </row>
    <row r="83" spans="1:14" s="213" customFormat="1" ht="20.100000000000001" customHeight="1" x14ac:dyDescent="0.35">
      <c r="A83" s="217" t="s">
        <v>3</v>
      </c>
      <c r="B83" s="218" t="s">
        <v>34</v>
      </c>
      <c r="C83" s="223" t="s">
        <v>221</v>
      </c>
      <c r="D83" s="226" t="s">
        <v>125</v>
      </c>
      <c r="E83" s="229">
        <v>25000</v>
      </c>
      <c r="F83" s="227" t="s">
        <v>6</v>
      </c>
      <c r="G83" s="255">
        <v>56481.866595000014</v>
      </c>
      <c r="H83" s="235" t="s">
        <v>350</v>
      </c>
      <c r="I83" s="246">
        <v>0.22</v>
      </c>
      <c r="K83" s="257"/>
      <c r="L83" s="248"/>
      <c r="M83" s="252"/>
      <c r="N83" s="252"/>
    </row>
    <row r="84" spans="1:14" s="213" customFormat="1" ht="20.100000000000001" customHeight="1" x14ac:dyDescent="0.35">
      <c r="A84" s="217" t="s">
        <v>3</v>
      </c>
      <c r="B84" s="218" t="s">
        <v>34</v>
      </c>
      <c r="C84" s="223" t="s">
        <v>221</v>
      </c>
      <c r="D84" s="226" t="s">
        <v>121</v>
      </c>
      <c r="E84" s="229">
        <v>25000</v>
      </c>
      <c r="F84" s="227" t="s">
        <v>6</v>
      </c>
      <c r="G84" s="255">
        <v>6365.4167115</v>
      </c>
      <c r="H84" s="235" t="s">
        <v>350</v>
      </c>
      <c r="I84" s="246">
        <v>0.22</v>
      </c>
      <c r="K84" s="257"/>
      <c r="L84" s="248"/>
      <c r="M84" s="252"/>
      <c r="N84" s="252"/>
    </row>
    <row r="85" spans="1:14" s="215" customFormat="1" ht="20.100000000000001" customHeight="1" x14ac:dyDescent="0.35">
      <c r="A85" s="217" t="s">
        <v>3</v>
      </c>
      <c r="B85" s="222" t="s">
        <v>333</v>
      </c>
      <c r="C85" s="219" t="s">
        <v>332</v>
      </c>
      <c r="D85" s="220" t="s">
        <v>329</v>
      </c>
      <c r="E85" s="229">
        <v>5000</v>
      </c>
      <c r="F85" s="221" t="s">
        <v>6</v>
      </c>
      <c r="G85" s="255">
        <v>13770.001964250001</v>
      </c>
      <c r="H85" s="235" t="s">
        <v>350</v>
      </c>
      <c r="I85" s="246">
        <v>0.22</v>
      </c>
      <c r="K85" s="258"/>
      <c r="L85" s="249"/>
      <c r="M85" s="252"/>
      <c r="N85" s="252"/>
    </row>
    <row r="86" spans="1:14" s="213" customFormat="1" ht="20.100000000000001" customHeight="1" x14ac:dyDescent="0.35">
      <c r="A86" s="236" t="s">
        <v>3</v>
      </c>
      <c r="B86" s="236" t="s">
        <v>28</v>
      </c>
      <c r="C86" s="225" t="s">
        <v>254</v>
      </c>
      <c r="D86" s="238" t="s">
        <v>29</v>
      </c>
      <c r="E86" s="239">
        <v>50000</v>
      </c>
      <c r="F86" s="240" t="s">
        <v>6</v>
      </c>
      <c r="G86" s="254">
        <v>8075.1200040843751</v>
      </c>
      <c r="H86" s="241" t="s">
        <v>352</v>
      </c>
      <c r="I86" s="242">
        <v>0.1</v>
      </c>
      <c r="K86" s="257"/>
      <c r="L86" s="248"/>
      <c r="M86" s="252"/>
      <c r="N86" s="252"/>
    </row>
    <row r="87" spans="1:14" s="213" customFormat="1" ht="20.100000000000001" customHeight="1" x14ac:dyDescent="0.35">
      <c r="A87" s="217" t="s">
        <v>3</v>
      </c>
      <c r="B87" s="222" t="s">
        <v>316</v>
      </c>
      <c r="C87" s="219" t="s">
        <v>319</v>
      </c>
      <c r="D87" s="220" t="s">
        <v>301</v>
      </c>
      <c r="E87" s="229">
        <v>250</v>
      </c>
      <c r="F87" s="221" t="s">
        <v>6</v>
      </c>
      <c r="G87" s="255">
        <v>4475.6424054720001</v>
      </c>
      <c r="H87" s="235" t="s">
        <v>350</v>
      </c>
      <c r="I87" s="246">
        <v>0.22</v>
      </c>
      <c r="K87" s="257"/>
      <c r="L87" s="248"/>
      <c r="M87" s="252"/>
      <c r="N87" s="252"/>
    </row>
    <row r="88" spans="1:14" s="213" customFormat="1" ht="20.100000000000001" customHeight="1" x14ac:dyDescent="0.35">
      <c r="A88" s="217" t="s">
        <v>3</v>
      </c>
      <c r="B88" s="222" t="s">
        <v>315</v>
      </c>
      <c r="C88" s="219" t="s">
        <v>210</v>
      </c>
      <c r="D88" s="220" t="s">
        <v>357</v>
      </c>
      <c r="E88" s="229">
        <v>5000</v>
      </c>
      <c r="F88" s="221" t="s">
        <v>6</v>
      </c>
      <c r="G88" s="255">
        <v>14445</v>
      </c>
      <c r="H88" s="235" t="s">
        <v>350</v>
      </c>
      <c r="I88" s="246">
        <v>0.22</v>
      </c>
      <c r="K88" s="257"/>
      <c r="L88" s="248"/>
      <c r="M88" s="252"/>
      <c r="N88" s="252"/>
    </row>
    <row r="89" spans="1:14" s="213" customFormat="1" ht="20.100000000000001" customHeight="1" x14ac:dyDescent="0.35">
      <c r="A89" s="217" t="s">
        <v>185</v>
      </c>
      <c r="B89" s="222" t="s">
        <v>316</v>
      </c>
      <c r="C89" s="223" t="s">
        <v>319</v>
      </c>
      <c r="D89" s="220" t="s">
        <v>98</v>
      </c>
      <c r="E89" s="229">
        <v>250</v>
      </c>
      <c r="F89" s="221" t="s">
        <v>6</v>
      </c>
      <c r="G89" s="255">
        <v>5388.4487653920005</v>
      </c>
      <c r="H89" s="235" t="s">
        <v>350</v>
      </c>
      <c r="I89" s="246">
        <v>0.22</v>
      </c>
      <c r="K89" s="257"/>
      <c r="L89" s="248"/>
      <c r="M89" s="252"/>
      <c r="N89" s="252"/>
    </row>
    <row r="90" spans="1:14" s="213" customFormat="1" ht="20.100000000000001" customHeight="1" x14ac:dyDescent="0.35">
      <c r="A90" s="217" t="s">
        <v>185</v>
      </c>
      <c r="B90" s="222" t="s">
        <v>316</v>
      </c>
      <c r="C90" s="223" t="s">
        <v>358</v>
      </c>
      <c r="D90" s="220" t="s">
        <v>359</v>
      </c>
      <c r="E90" s="229">
        <v>250</v>
      </c>
      <c r="F90" s="221" t="s">
        <v>6</v>
      </c>
      <c r="G90" s="255">
        <v>7864.5</v>
      </c>
      <c r="H90" s="235" t="s">
        <v>350</v>
      </c>
      <c r="I90" s="246">
        <v>0.22</v>
      </c>
      <c r="K90" s="257"/>
      <c r="L90" s="248"/>
      <c r="M90" s="252"/>
      <c r="N90" s="252"/>
    </row>
    <row r="91" spans="1:14" s="213" customFormat="1" ht="20.100000000000001" customHeight="1" x14ac:dyDescent="0.35">
      <c r="A91" s="217" t="s">
        <v>3</v>
      </c>
      <c r="B91" s="222" t="s">
        <v>316</v>
      </c>
      <c r="C91" s="223" t="s">
        <v>325</v>
      </c>
      <c r="D91" s="220" t="s">
        <v>40</v>
      </c>
      <c r="E91" s="229">
        <v>250</v>
      </c>
      <c r="F91" s="221" t="s">
        <v>6</v>
      </c>
      <c r="G91" s="255">
        <v>4250.125540080001</v>
      </c>
      <c r="H91" s="235" t="s">
        <v>350</v>
      </c>
      <c r="I91" s="246">
        <v>0.22</v>
      </c>
      <c r="K91" s="257"/>
      <c r="L91" s="248"/>
      <c r="M91" s="252"/>
      <c r="N91" s="252"/>
    </row>
    <row r="92" spans="1:14" s="213" customFormat="1" ht="20.100000000000001" customHeight="1" x14ac:dyDescent="0.35">
      <c r="A92" s="217" t="s">
        <v>3</v>
      </c>
      <c r="B92" s="222" t="s">
        <v>316</v>
      </c>
      <c r="C92" s="223" t="s">
        <v>322</v>
      </c>
      <c r="D92" s="220" t="s">
        <v>41</v>
      </c>
      <c r="E92" s="229">
        <v>250</v>
      </c>
      <c r="F92" s="221" t="s">
        <v>6</v>
      </c>
      <c r="G92" s="255">
        <v>14357.08102752</v>
      </c>
      <c r="H92" s="235" t="s">
        <v>350</v>
      </c>
      <c r="I92" s="246">
        <v>0.22</v>
      </c>
      <c r="K92" s="257"/>
      <c r="L92" s="248"/>
      <c r="M92" s="252"/>
      <c r="N92" s="252"/>
    </row>
    <row r="93" spans="1:14" s="213" customFormat="1" ht="20.100000000000001" customHeight="1" x14ac:dyDescent="0.35">
      <c r="A93" s="217" t="s">
        <v>3</v>
      </c>
      <c r="B93" s="222" t="s">
        <v>316</v>
      </c>
      <c r="C93" s="219" t="s">
        <v>340</v>
      </c>
      <c r="D93" s="220" t="s">
        <v>348</v>
      </c>
      <c r="E93" s="229">
        <v>250</v>
      </c>
      <c r="F93" s="221" t="s">
        <v>6</v>
      </c>
      <c r="G93" s="255">
        <v>8476.187328</v>
      </c>
      <c r="H93" s="235" t="s">
        <v>350</v>
      </c>
      <c r="I93" s="246">
        <v>0.22</v>
      </c>
      <c r="K93" s="257"/>
      <c r="L93" s="248"/>
      <c r="M93" s="252"/>
      <c r="N93" s="252"/>
    </row>
    <row r="94" spans="1:14" s="213" customFormat="1" ht="20.100000000000001" customHeight="1" x14ac:dyDescent="0.35">
      <c r="A94" s="217" t="s">
        <v>185</v>
      </c>
      <c r="B94" s="222" t="s">
        <v>316</v>
      </c>
      <c r="C94" s="219" t="s">
        <v>319</v>
      </c>
      <c r="D94" s="220" t="s">
        <v>304</v>
      </c>
      <c r="E94" s="229">
        <v>250</v>
      </c>
      <c r="F94" s="221" t="s">
        <v>6</v>
      </c>
      <c r="G94" s="255">
        <v>5117.4980992800001</v>
      </c>
      <c r="H94" s="235" t="s">
        <v>350</v>
      </c>
      <c r="I94" s="246">
        <v>0.22</v>
      </c>
      <c r="K94" s="257"/>
      <c r="L94" s="248"/>
      <c r="M94" s="252"/>
      <c r="N94" s="252"/>
    </row>
    <row r="95" spans="1:14" s="215" customFormat="1" ht="23.1" customHeight="1" x14ac:dyDescent="0.35">
      <c r="A95" s="217" t="s">
        <v>55</v>
      </c>
      <c r="B95" s="222" t="s">
        <v>316</v>
      </c>
      <c r="C95" s="219" t="s">
        <v>336</v>
      </c>
      <c r="D95" s="220" t="s">
        <v>330</v>
      </c>
      <c r="E95" s="229">
        <v>250</v>
      </c>
      <c r="F95" s="221" t="s">
        <v>6</v>
      </c>
      <c r="G95" s="255">
        <v>4770.5490755999999</v>
      </c>
      <c r="H95" s="235" t="s">
        <v>350</v>
      </c>
      <c r="I95" s="246">
        <v>0.22</v>
      </c>
      <c r="K95" s="258"/>
      <c r="L95" s="249"/>
      <c r="M95" s="252"/>
      <c r="N95" s="252"/>
    </row>
    <row r="96" spans="1:14" s="213" customFormat="1" ht="20.100000000000001" customHeight="1" x14ac:dyDescent="0.35">
      <c r="A96" s="217" t="s">
        <v>185</v>
      </c>
      <c r="B96" s="222" t="s">
        <v>316</v>
      </c>
      <c r="C96" s="219" t="s">
        <v>323</v>
      </c>
      <c r="D96" s="220" t="s">
        <v>130</v>
      </c>
      <c r="E96" s="229">
        <v>250</v>
      </c>
      <c r="F96" s="221" t="s">
        <v>6</v>
      </c>
      <c r="G96" s="255">
        <v>4609.2261600000002</v>
      </c>
      <c r="H96" s="235" t="s">
        <v>350</v>
      </c>
      <c r="I96" s="246">
        <v>0.22</v>
      </c>
      <c r="K96" s="257"/>
      <c r="L96" s="248"/>
      <c r="M96" s="252"/>
      <c r="N96" s="252"/>
    </row>
    <row r="97" spans="1:14" s="213" customFormat="1" ht="20.100000000000001" customHeight="1" x14ac:dyDescent="0.35">
      <c r="A97" s="217" t="s">
        <v>3</v>
      </c>
      <c r="B97" s="222" t="s">
        <v>316</v>
      </c>
      <c r="C97" s="223" t="s">
        <v>324</v>
      </c>
      <c r="D97" s="220" t="s">
        <v>49</v>
      </c>
      <c r="E97" s="229">
        <v>250</v>
      </c>
      <c r="F97" s="221" t="s">
        <v>6</v>
      </c>
      <c r="G97" s="255">
        <v>11275.8432696</v>
      </c>
      <c r="H97" s="235" t="s">
        <v>350</v>
      </c>
      <c r="I97" s="246">
        <v>0.22</v>
      </c>
      <c r="K97" s="257"/>
      <c r="L97" s="248"/>
      <c r="M97" s="252"/>
      <c r="N97" s="252"/>
    </row>
    <row r="98" spans="1:14" s="213" customFormat="1" ht="20.100000000000001" customHeight="1" x14ac:dyDescent="0.35">
      <c r="A98" s="217" t="s">
        <v>185</v>
      </c>
      <c r="B98" s="222" t="s">
        <v>316</v>
      </c>
      <c r="C98" s="223" t="s">
        <v>322</v>
      </c>
      <c r="D98" s="220" t="s">
        <v>171</v>
      </c>
      <c r="E98" s="229">
        <v>250</v>
      </c>
      <c r="F98" s="221" t="s">
        <v>6</v>
      </c>
      <c r="G98" s="255">
        <v>8264.8213855200011</v>
      </c>
      <c r="H98" s="235" t="s">
        <v>350</v>
      </c>
      <c r="I98" s="246">
        <v>0.22</v>
      </c>
      <c r="K98" s="257"/>
      <c r="L98" s="248"/>
      <c r="M98" s="252"/>
      <c r="N98" s="252"/>
    </row>
    <row r="99" spans="1:14" s="213" customFormat="1" ht="20.100000000000001" customHeight="1" x14ac:dyDescent="0.35">
      <c r="A99" s="217" t="s">
        <v>185</v>
      </c>
      <c r="B99" s="222" t="s">
        <v>316</v>
      </c>
      <c r="C99" s="223" t="s">
        <v>319</v>
      </c>
      <c r="D99" s="220" t="s">
        <v>102</v>
      </c>
      <c r="E99" s="229">
        <v>250</v>
      </c>
      <c r="F99" s="221" t="s">
        <v>6</v>
      </c>
      <c r="G99" s="255">
        <v>5090.268414000001</v>
      </c>
      <c r="H99" s="235" t="s">
        <v>350</v>
      </c>
      <c r="I99" s="246">
        <v>0.22</v>
      </c>
      <c r="K99" s="257"/>
      <c r="L99" s="248"/>
      <c r="M99" s="252"/>
      <c r="N99" s="252"/>
    </row>
    <row r="100" spans="1:14" s="213" customFormat="1" ht="20.100000000000001" customHeight="1" x14ac:dyDescent="0.35">
      <c r="A100" s="217" t="s">
        <v>185</v>
      </c>
      <c r="B100" s="222" t="s">
        <v>315</v>
      </c>
      <c r="C100" s="228" t="s">
        <v>320</v>
      </c>
      <c r="D100" s="220" t="s">
        <v>247</v>
      </c>
      <c r="E100" s="229">
        <v>1000</v>
      </c>
      <c r="F100" s="221" t="s">
        <v>6</v>
      </c>
      <c r="G100" s="255">
        <v>3382.75298088</v>
      </c>
      <c r="H100" s="235" t="s">
        <v>350</v>
      </c>
      <c r="I100" s="246">
        <v>0.22</v>
      </c>
      <c r="K100" s="257"/>
      <c r="L100" s="248"/>
      <c r="M100" s="252"/>
      <c r="N100" s="252"/>
    </row>
    <row r="101" spans="1:14" s="213" customFormat="1" ht="20.100000000000001" customHeight="1" x14ac:dyDescent="0.35">
      <c r="A101" s="217" t="s">
        <v>185</v>
      </c>
      <c r="B101" s="222" t="s">
        <v>315</v>
      </c>
      <c r="C101" s="219" t="s">
        <v>210</v>
      </c>
      <c r="D101" s="220" t="s">
        <v>248</v>
      </c>
      <c r="E101" s="229">
        <v>5000</v>
      </c>
      <c r="F101" s="221" t="s">
        <v>6</v>
      </c>
      <c r="G101" s="255">
        <v>10928.894245920001</v>
      </c>
      <c r="H101" s="235" t="s">
        <v>350</v>
      </c>
      <c r="I101" s="246">
        <v>0.22</v>
      </c>
      <c r="K101" s="257"/>
      <c r="L101" s="250"/>
      <c r="M101" s="252"/>
      <c r="N101" s="252"/>
    </row>
    <row r="102" spans="1:14" s="213" customFormat="1" ht="20.100000000000001" customHeight="1" x14ac:dyDescent="0.35">
      <c r="A102" s="217" t="s">
        <v>185</v>
      </c>
      <c r="B102" s="222" t="s">
        <v>315</v>
      </c>
      <c r="C102" s="219" t="s">
        <v>318</v>
      </c>
      <c r="D102" s="224" t="s">
        <v>178</v>
      </c>
      <c r="E102" s="229">
        <v>1000</v>
      </c>
      <c r="F102" s="221" t="s">
        <v>6</v>
      </c>
      <c r="G102" s="255">
        <v>3706.1451033749995</v>
      </c>
      <c r="H102" s="235" t="s">
        <v>350</v>
      </c>
      <c r="I102" s="246">
        <v>0.22</v>
      </c>
      <c r="K102" s="257"/>
      <c r="L102" s="248"/>
      <c r="M102" s="252"/>
      <c r="N102" s="252"/>
    </row>
    <row r="103" spans="1:14" s="213" customFormat="1" ht="20.100000000000001" customHeight="1" x14ac:dyDescent="0.35">
      <c r="A103" s="217" t="s">
        <v>185</v>
      </c>
      <c r="B103" s="222" t="s">
        <v>315</v>
      </c>
      <c r="C103" s="219" t="s">
        <v>210</v>
      </c>
      <c r="D103" s="220" t="s">
        <v>302</v>
      </c>
      <c r="E103" s="229">
        <v>5000</v>
      </c>
      <c r="F103" s="221" t="s">
        <v>6</v>
      </c>
      <c r="G103" s="255">
        <v>11466.549066656249</v>
      </c>
      <c r="H103" s="235" t="s">
        <v>350</v>
      </c>
      <c r="I103" s="246">
        <v>0.22</v>
      </c>
      <c r="K103" s="257"/>
      <c r="L103" s="248"/>
      <c r="M103" s="252"/>
      <c r="N103" s="252"/>
    </row>
    <row r="104" spans="1:14" s="213" customFormat="1" ht="20.100000000000001" customHeight="1" x14ac:dyDescent="0.35">
      <c r="A104" s="217" t="s">
        <v>185</v>
      </c>
      <c r="B104" s="222" t="s">
        <v>315</v>
      </c>
      <c r="C104" s="228" t="s">
        <v>317</v>
      </c>
      <c r="D104" s="220" t="s">
        <v>303</v>
      </c>
      <c r="E104" s="229">
        <v>1000</v>
      </c>
      <c r="F104" s="221" t="s">
        <v>6</v>
      </c>
      <c r="G104" s="255">
        <v>3120.1318449</v>
      </c>
      <c r="H104" s="235" t="s">
        <v>350</v>
      </c>
      <c r="I104" s="246">
        <v>0.22</v>
      </c>
      <c r="K104" s="257"/>
      <c r="L104" s="248"/>
      <c r="M104" s="252"/>
      <c r="N104" s="252"/>
    </row>
    <row r="105" spans="1:14" s="212" customFormat="1" ht="20.100000000000001" customHeight="1" x14ac:dyDescent="0.35">
      <c r="A105" s="217" t="s">
        <v>185</v>
      </c>
      <c r="B105" s="222" t="s">
        <v>315</v>
      </c>
      <c r="C105" s="219" t="s">
        <v>210</v>
      </c>
      <c r="D105" s="220" t="s">
        <v>101</v>
      </c>
      <c r="E105" s="229">
        <v>5000</v>
      </c>
      <c r="F105" s="221" t="s">
        <v>6</v>
      </c>
      <c r="G105" s="255">
        <v>17476.139666700001</v>
      </c>
      <c r="H105" s="235" t="s">
        <v>350</v>
      </c>
      <c r="I105" s="246">
        <v>0.22</v>
      </c>
      <c r="K105" s="259"/>
      <c r="L105" s="251"/>
      <c r="M105" s="252"/>
      <c r="N105" s="252"/>
    </row>
    <row r="106" spans="1:14" s="214" customFormat="1" ht="20.100000000000001" customHeight="1" x14ac:dyDescent="0.35">
      <c r="A106" s="217" t="s">
        <v>185</v>
      </c>
      <c r="B106" s="222" t="s">
        <v>315</v>
      </c>
      <c r="C106" s="219" t="s">
        <v>210</v>
      </c>
      <c r="D106" s="220" t="s">
        <v>305</v>
      </c>
      <c r="E106" s="229">
        <v>5000</v>
      </c>
      <c r="F106" s="221" t="s">
        <v>6</v>
      </c>
      <c r="G106" s="255">
        <v>12252.859542000002</v>
      </c>
      <c r="H106" s="235" t="s">
        <v>350</v>
      </c>
      <c r="I106" s="246">
        <v>0.22</v>
      </c>
      <c r="K106" s="258"/>
      <c r="L106" s="249"/>
      <c r="M106" s="252"/>
      <c r="N106" s="252"/>
    </row>
    <row r="107" spans="1:14" s="214" customFormat="1" ht="20.100000000000001" customHeight="1" x14ac:dyDescent="0.35">
      <c r="A107" s="217" t="s">
        <v>185</v>
      </c>
      <c r="B107" s="222" t="s">
        <v>315</v>
      </c>
      <c r="C107" s="219" t="s">
        <v>210</v>
      </c>
      <c r="D107" s="220" t="s">
        <v>305</v>
      </c>
      <c r="E107" s="229">
        <v>25000</v>
      </c>
      <c r="F107" s="221" t="s">
        <v>6</v>
      </c>
      <c r="G107" s="255">
        <v>60841.785312</v>
      </c>
      <c r="H107" s="235" t="s">
        <v>350</v>
      </c>
      <c r="I107" s="246">
        <v>0.22</v>
      </c>
      <c r="K107" s="258"/>
      <c r="L107" s="249"/>
      <c r="M107" s="252"/>
      <c r="N107" s="252"/>
    </row>
    <row r="108" spans="1:14" s="214" customFormat="1" ht="20.100000000000001" customHeight="1" x14ac:dyDescent="0.35">
      <c r="A108" s="217" t="s">
        <v>185</v>
      </c>
      <c r="B108" s="222" t="s">
        <v>315</v>
      </c>
      <c r="C108" s="219" t="s">
        <v>317</v>
      </c>
      <c r="D108" s="220" t="s">
        <v>180</v>
      </c>
      <c r="E108" s="229">
        <v>1000</v>
      </c>
      <c r="F108" s="221" t="s">
        <v>6</v>
      </c>
      <c r="G108" s="255">
        <v>2776.5100439999997</v>
      </c>
      <c r="H108" s="235" t="s">
        <v>350</v>
      </c>
      <c r="I108" s="246">
        <v>0.22</v>
      </c>
      <c r="K108" s="258"/>
      <c r="L108" s="249"/>
      <c r="M108" s="252"/>
      <c r="N108" s="252"/>
    </row>
    <row r="109" spans="1:14" s="214" customFormat="1" ht="20.100000000000001" customHeight="1" x14ac:dyDescent="0.35">
      <c r="A109" s="217" t="s">
        <v>185</v>
      </c>
      <c r="B109" s="222" t="s">
        <v>315</v>
      </c>
      <c r="C109" s="219" t="s">
        <v>210</v>
      </c>
      <c r="D109" s="220" t="s">
        <v>306</v>
      </c>
      <c r="E109" s="229">
        <v>5000</v>
      </c>
      <c r="F109" s="221" t="s">
        <v>6</v>
      </c>
      <c r="G109" s="255">
        <v>15831.280871999999</v>
      </c>
      <c r="H109" s="235" t="s">
        <v>350</v>
      </c>
      <c r="I109" s="246">
        <v>0.22</v>
      </c>
      <c r="K109" s="258"/>
      <c r="L109" s="249"/>
      <c r="M109" s="252"/>
      <c r="N109" s="252"/>
    </row>
    <row r="110" spans="1:14" s="214" customFormat="1" ht="20.100000000000001" customHeight="1" x14ac:dyDescent="0.35">
      <c r="A110" s="217" t="s">
        <v>185</v>
      </c>
      <c r="B110" s="222" t="s">
        <v>315</v>
      </c>
      <c r="C110" s="219" t="s">
        <v>210</v>
      </c>
      <c r="D110" s="220" t="s">
        <v>306</v>
      </c>
      <c r="E110" s="229">
        <v>25000</v>
      </c>
      <c r="F110" s="221" t="s">
        <v>6</v>
      </c>
      <c r="G110" s="255">
        <v>78121.680120000005</v>
      </c>
      <c r="H110" s="235" t="s">
        <v>350</v>
      </c>
      <c r="I110" s="246">
        <v>0.22</v>
      </c>
      <c r="K110" s="258"/>
      <c r="L110" s="249"/>
      <c r="M110" s="252"/>
      <c r="N110" s="252"/>
    </row>
    <row r="111" spans="1:14" s="214" customFormat="1" ht="20.100000000000001" customHeight="1" x14ac:dyDescent="0.35">
      <c r="A111" s="217" t="s">
        <v>3</v>
      </c>
      <c r="B111" s="222" t="s">
        <v>315</v>
      </c>
      <c r="C111" s="223" t="s">
        <v>318</v>
      </c>
      <c r="D111" s="220" t="s">
        <v>47</v>
      </c>
      <c r="E111" s="229">
        <v>1000</v>
      </c>
      <c r="F111" s="221" t="s">
        <v>6</v>
      </c>
      <c r="G111" s="255">
        <v>3573.247708800001</v>
      </c>
      <c r="H111" s="235" t="s">
        <v>350</v>
      </c>
      <c r="I111" s="246">
        <v>0.22</v>
      </c>
      <c r="K111" s="258"/>
      <c r="L111" s="249"/>
      <c r="M111" s="252"/>
      <c r="N111" s="252"/>
    </row>
    <row r="112" spans="1:14" s="214" customFormat="1" ht="20.100000000000001" customHeight="1" x14ac:dyDescent="0.35">
      <c r="A112" s="217" t="s">
        <v>185</v>
      </c>
      <c r="B112" s="222" t="s">
        <v>315</v>
      </c>
      <c r="C112" s="223" t="s">
        <v>321</v>
      </c>
      <c r="D112" s="220" t="s">
        <v>307</v>
      </c>
      <c r="E112" s="229">
        <v>1000</v>
      </c>
      <c r="F112" s="221" t="s">
        <v>6</v>
      </c>
      <c r="G112" s="255">
        <v>2951.4760695</v>
      </c>
      <c r="H112" s="235" t="s">
        <v>350</v>
      </c>
      <c r="I112" s="246">
        <v>0.22</v>
      </c>
      <c r="K112" s="258"/>
      <c r="L112" s="249"/>
      <c r="M112" s="252"/>
      <c r="N112" s="252"/>
    </row>
    <row r="113" spans="1:14" s="214" customFormat="1" ht="20.100000000000001" customHeight="1" x14ac:dyDescent="0.35">
      <c r="A113" s="217" t="s">
        <v>185</v>
      </c>
      <c r="B113" s="222" t="s">
        <v>315</v>
      </c>
      <c r="C113" s="219" t="s">
        <v>210</v>
      </c>
      <c r="D113" s="220" t="s">
        <v>308</v>
      </c>
      <c r="E113" s="229">
        <v>5000</v>
      </c>
      <c r="F113" s="221" t="s">
        <v>6</v>
      </c>
      <c r="G113" s="255">
        <v>10512.876666599999</v>
      </c>
      <c r="H113" s="235" t="s">
        <v>350</v>
      </c>
      <c r="I113" s="246">
        <v>0.22</v>
      </c>
      <c r="K113" s="258"/>
      <c r="L113" s="249"/>
      <c r="M113" s="252"/>
      <c r="N113" s="252"/>
    </row>
    <row r="115" spans="1:14" s="170" customFormat="1" x14ac:dyDescent="0.3">
      <c r="A115" s="90"/>
      <c r="B115" s="90"/>
      <c r="C115" s="133"/>
      <c r="D115" s="90"/>
      <c r="E115" s="90"/>
      <c r="F115" s="90"/>
      <c r="G115" s="210"/>
      <c r="H115" s="90"/>
      <c r="I115" s="90"/>
    </row>
    <row r="116" spans="1:14" s="170" customFormat="1" x14ac:dyDescent="0.3">
      <c r="A116" s="90"/>
      <c r="B116" s="90"/>
      <c r="C116" s="133"/>
      <c r="D116" s="90"/>
      <c r="E116" s="90"/>
      <c r="F116" s="90"/>
      <c r="G116" s="133"/>
      <c r="H116" s="90"/>
      <c r="I116" s="90"/>
    </row>
    <row r="117" spans="1:14" s="170" customFormat="1" x14ac:dyDescent="0.3">
      <c r="A117" s="90"/>
      <c r="B117" s="90"/>
      <c r="C117" s="133"/>
      <c r="D117" s="90"/>
      <c r="E117" s="90"/>
      <c r="F117" s="90"/>
      <c r="G117" s="133"/>
      <c r="H117" s="90"/>
      <c r="I117" s="90"/>
    </row>
    <row r="118" spans="1:14" s="170" customFormat="1" x14ac:dyDescent="0.3">
      <c r="A118" s="90"/>
      <c r="B118" s="90"/>
      <c r="C118" s="133"/>
      <c r="D118" s="90"/>
      <c r="E118" s="90"/>
      <c r="F118" s="90"/>
      <c r="G118" s="133"/>
      <c r="H118" s="90"/>
      <c r="I118" s="90"/>
    </row>
    <row r="119" spans="1:14" s="170" customFormat="1" x14ac:dyDescent="0.3">
      <c r="A119" s="90"/>
      <c r="B119" s="90"/>
      <c r="C119" s="133"/>
      <c r="D119" s="90"/>
      <c r="E119" s="90"/>
      <c r="F119" s="90"/>
      <c r="G119" s="133"/>
      <c r="H119" s="90"/>
      <c r="I119" s="90"/>
    </row>
    <row r="120" spans="1:14" s="170" customFormat="1" x14ac:dyDescent="0.3">
      <c r="A120" s="90"/>
      <c r="B120" s="90"/>
      <c r="C120" s="133"/>
      <c r="D120" s="90"/>
      <c r="E120" s="90"/>
      <c r="F120" s="90"/>
      <c r="G120" s="133"/>
      <c r="H120" s="90"/>
      <c r="I120" s="90"/>
    </row>
    <row r="121" spans="1:14" s="170" customFormat="1" x14ac:dyDescent="0.3">
      <c r="A121" s="90"/>
      <c r="B121" s="90"/>
      <c r="C121" s="133"/>
      <c r="D121" s="90"/>
      <c r="E121" s="90"/>
      <c r="F121" s="90"/>
      <c r="G121" s="133"/>
      <c r="H121" s="90"/>
      <c r="I121" s="90"/>
    </row>
    <row r="122" spans="1:14" s="170" customFormat="1" x14ac:dyDescent="0.3">
      <c r="A122" s="90"/>
      <c r="B122" s="90"/>
      <c r="C122" s="133"/>
      <c r="D122" s="90"/>
      <c r="E122" s="90"/>
      <c r="F122" s="90"/>
      <c r="G122" s="133"/>
      <c r="H122" s="90"/>
      <c r="I122" s="90"/>
    </row>
    <row r="123" spans="1:14" s="170" customFormat="1" x14ac:dyDescent="0.3">
      <c r="A123" s="90"/>
      <c r="B123" s="90"/>
      <c r="C123" s="133"/>
      <c r="D123" s="90"/>
      <c r="E123" s="90"/>
      <c r="F123" s="90"/>
      <c r="G123" s="133"/>
      <c r="H123" s="90"/>
      <c r="I123" s="90"/>
    </row>
    <row r="124" spans="1:14" s="170" customFormat="1" x14ac:dyDescent="0.3">
      <c r="A124" s="90"/>
      <c r="B124" s="90"/>
      <c r="C124" s="133"/>
      <c r="D124" s="90"/>
      <c r="E124" s="90"/>
      <c r="F124" s="90"/>
      <c r="G124" s="133"/>
      <c r="H124" s="90"/>
      <c r="I124" s="90"/>
    </row>
    <row r="125" spans="1:14" s="170" customFormat="1" x14ac:dyDescent="0.3">
      <c r="A125" s="90"/>
      <c r="B125" s="90"/>
      <c r="C125" s="133"/>
      <c r="D125" s="90"/>
      <c r="E125" s="90"/>
      <c r="F125" s="90"/>
      <c r="G125" s="133"/>
      <c r="H125" s="90"/>
      <c r="I125" s="90"/>
    </row>
    <row r="126" spans="1:14" s="170" customFormat="1" x14ac:dyDescent="0.3">
      <c r="A126" s="90"/>
      <c r="B126" s="90"/>
      <c r="C126" s="133"/>
      <c r="D126" s="90"/>
      <c r="E126" s="90"/>
      <c r="F126" s="90"/>
      <c r="G126" s="133"/>
      <c r="H126" s="90"/>
      <c r="I126" s="90"/>
    </row>
    <row r="127" spans="1:14" s="170" customFormat="1" x14ac:dyDescent="0.3">
      <c r="A127" s="90"/>
      <c r="B127" s="90"/>
      <c r="C127" s="133"/>
      <c r="D127" s="90"/>
      <c r="E127" s="90"/>
      <c r="F127" s="90"/>
      <c r="G127" s="133"/>
      <c r="H127" s="90"/>
      <c r="I127" s="90"/>
    </row>
    <row r="128" spans="1:14" s="170" customFormat="1" x14ac:dyDescent="0.3">
      <c r="A128" s="90"/>
      <c r="B128" s="90"/>
      <c r="C128" s="133"/>
      <c r="D128" s="90"/>
      <c r="E128" s="90"/>
      <c r="F128" s="90"/>
      <c r="G128" s="133"/>
      <c r="H128" s="90"/>
      <c r="I128" s="90"/>
    </row>
    <row r="129" spans="1:9" s="170" customFormat="1" x14ac:dyDescent="0.3">
      <c r="A129" s="90"/>
      <c r="B129" s="90"/>
      <c r="C129" s="133"/>
      <c r="D129" s="90"/>
      <c r="E129" s="90"/>
      <c r="F129" s="90"/>
      <c r="G129" s="133"/>
      <c r="H129" s="90"/>
      <c r="I129" s="90"/>
    </row>
    <row r="130" spans="1:9" s="170" customFormat="1" x14ac:dyDescent="0.3">
      <c r="A130" s="90"/>
      <c r="B130" s="90"/>
      <c r="C130" s="133"/>
      <c r="D130" s="90"/>
      <c r="E130" s="90"/>
      <c r="F130" s="90"/>
      <c r="G130" s="133"/>
      <c r="H130" s="90"/>
      <c r="I130" s="90"/>
    </row>
    <row r="131" spans="1:9" s="170" customFormat="1" x14ac:dyDescent="0.3">
      <c r="A131" s="90"/>
      <c r="B131" s="90"/>
      <c r="C131" s="133"/>
      <c r="D131" s="90"/>
      <c r="E131" s="90"/>
      <c r="F131" s="90"/>
      <c r="G131" s="133"/>
      <c r="H131" s="90"/>
      <c r="I131" s="90"/>
    </row>
    <row r="132" spans="1:9" s="170" customFormat="1" x14ac:dyDescent="0.3">
      <c r="A132" s="90"/>
      <c r="B132" s="90"/>
      <c r="C132" s="133"/>
      <c r="D132" s="90"/>
      <c r="E132" s="90"/>
      <c r="F132" s="90"/>
      <c r="G132" s="133"/>
      <c r="H132" s="90"/>
      <c r="I132" s="90"/>
    </row>
    <row r="133" spans="1:9" s="170" customFormat="1" x14ac:dyDescent="0.3">
      <c r="A133" s="90"/>
      <c r="B133" s="90"/>
      <c r="C133" s="133"/>
      <c r="D133" s="90"/>
      <c r="E133" s="90"/>
      <c r="F133" s="90"/>
      <c r="G133" s="133"/>
      <c r="H133" s="90"/>
      <c r="I133" s="90"/>
    </row>
    <row r="134" spans="1:9" s="170" customFormat="1" x14ac:dyDescent="0.3">
      <c r="A134" s="90"/>
      <c r="B134" s="90"/>
      <c r="C134" s="133"/>
      <c r="D134" s="90"/>
      <c r="E134" s="90"/>
      <c r="F134" s="90"/>
      <c r="G134" s="133"/>
      <c r="H134" s="90"/>
      <c r="I134" s="90"/>
    </row>
    <row r="135" spans="1:9" s="170" customFormat="1" x14ac:dyDescent="0.3">
      <c r="A135" s="90"/>
      <c r="B135" s="90"/>
      <c r="C135" s="133"/>
      <c r="D135" s="90"/>
      <c r="E135" s="90"/>
      <c r="F135" s="90"/>
      <c r="G135" s="133"/>
      <c r="H135" s="90"/>
      <c r="I135" s="90"/>
    </row>
    <row r="136" spans="1:9" s="170" customFormat="1" x14ac:dyDescent="0.3">
      <c r="A136" s="90"/>
      <c r="B136" s="90"/>
      <c r="C136" s="133"/>
      <c r="D136" s="90"/>
      <c r="E136" s="90"/>
      <c r="F136" s="90"/>
      <c r="G136" s="133"/>
      <c r="H136" s="90"/>
      <c r="I136" s="90"/>
    </row>
    <row r="137" spans="1:9" s="170" customFormat="1" x14ac:dyDescent="0.3">
      <c r="A137" s="90"/>
      <c r="B137" s="90"/>
      <c r="C137" s="133"/>
      <c r="D137" s="90"/>
      <c r="E137" s="90"/>
      <c r="F137" s="90"/>
      <c r="G137" s="133"/>
      <c r="H137" s="90"/>
      <c r="I137" s="90"/>
    </row>
    <row r="138" spans="1:9" s="170" customFormat="1" x14ac:dyDescent="0.3">
      <c r="A138" s="90"/>
      <c r="B138" s="90"/>
      <c r="C138" s="133"/>
      <c r="D138" s="90"/>
      <c r="E138" s="90"/>
      <c r="F138" s="90"/>
      <c r="G138" s="133"/>
      <c r="H138" s="90"/>
      <c r="I138" s="90"/>
    </row>
    <row r="139" spans="1:9" s="170" customFormat="1" x14ac:dyDescent="0.3">
      <c r="A139" s="90"/>
      <c r="B139" s="90"/>
      <c r="C139" s="133"/>
      <c r="D139" s="90"/>
      <c r="E139" s="90"/>
      <c r="F139" s="90"/>
      <c r="G139" s="133"/>
      <c r="H139" s="90"/>
      <c r="I139" s="90"/>
    </row>
    <row r="140" spans="1:9" s="170" customFormat="1" x14ac:dyDescent="0.3">
      <c r="A140" s="90"/>
      <c r="B140" s="90"/>
      <c r="C140" s="133"/>
      <c r="D140" s="90"/>
      <c r="E140" s="90"/>
      <c r="F140" s="90"/>
      <c r="G140" s="133"/>
      <c r="H140" s="90"/>
      <c r="I140" s="90"/>
    </row>
    <row r="141" spans="1:9" s="170" customFormat="1" x14ac:dyDescent="0.3">
      <c r="A141" s="90"/>
      <c r="B141" s="90"/>
      <c r="C141" s="133"/>
      <c r="D141" s="90"/>
      <c r="E141" s="90"/>
      <c r="F141" s="90"/>
      <c r="G141" s="133"/>
      <c r="H141" s="90"/>
      <c r="I141" s="90"/>
    </row>
    <row r="142" spans="1:9" s="170" customFormat="1" x14ac:dyDescent="0.3">
      <c r="A142" s="90"/>
      <c r="B142" s="90"/>
      <c r="C142" s="133"/>
      <c r="D142" s="90"/>
      <c r="E142" s="90"/>
      <c r="F142" s="90"/>
      <c r="G142" s="133"/>
      <c r="H142" s="90"/>
      <c r="I142" s="90"/>
    </row>
    <row r="143" spans="1:9" s="170" customFormat="1" x14ac:dyDescent="0.3">
      <c r="A143" s="90"/>
      <c r="B143" s="90"/>
      <c r="C143" s="133"/>
      <c r="D143" s="90"/>
      <c r="E143" s="90"/>
      <c r="F143" s="90"/>
      <c r="G143" s="133"/>
      <c r="H143" s="90"/>
      <c r="I143" s="90"/>
    </row>
    <row r="144" spans="1:9" s="170" customFormat="1" x14ac:dyDescent="0.3">
      <c r="A144" s="90"/>
      <c r="B144" s="90"/>
      <c r="C144" s="133"/>
      <c r="D144" s="90"/>
      <c r="E144" s="90"/>
      <c r="F144" s="90"/>
      <c r="G144" s="133"/>
      <c r="H144" s="90"/>
      <c r="I144" s="90"/>
    </row>
    <row r="145" spans="1:9" s="170" customFormat="1" x14ac:dyDescent="0.3">
      <c r="A145" s="90"/>
      <c r="B145" s="90"/>
      <c r="C145" s="133"/>
      <c r="D145" s="90"/>
      <c r="E145" s="90"/>
      <c r="F145" s="90"/>
      <c r="G145" s="133"/>
      <c r="H145" s="90"/>
      <c r="I145" s="90"/>
    </row>
    <row r="146" spans="1:9" s="170" customFormat="1" x14ac:dyDescent="0.3">
      <c r="A146" s="90"/>
      <c r="B146" s="90"/>
      <c r="C146" s="133"/>
      <c r="D146" s="90"/>
      <c r="E146" s="90"/>
      <c r="F146" s="90"/>
      <c r="G146" s="133"/>
      <c r="H146" s="90"/>
      <c r="I146" s="90"/>
    </row>
    <row r="147" spans="1:9" s="170" customFormat="1" x14ac:dyDescent="0.3">
      <c r="A147" s="90"/>
      <c r="B147" s="90"/>
      <c r="C147" s="133"/>
      <c r="D147" s="90"/>
      <c r="E147" s="90"/>
      <c r="F147" s="90"/>
      <c r="G147" s="133"/>
      <c r="H147" s="90"/>
      <c r="I147" s="90"/>
    </row>
    <row r="148" spans="1:9" s="170" customFormat="1" x14ac:dyDescent="0.3">
      <c r="A148" s="90"/>
      <c r="B148" s="90"/>
      <c r="C148" s="133"/>
      <c r="D148" s="90"/>
      <c r="E148" s="90"/>
      <c r="F148" s="90"/>
      <c r="G148" s="133"/>
      <c r="H148" s="90"/>
      <c r="I148" s="90"/>
    </row>
    <row r="149" spans="1:9" s="170" customFormat="1" x14ac:dyDescent="0.3">
      <c r="A149" s="90"/>
      <c r="B149" s="90"/>
      <c r="C149" s="133"/>
      <c r="D149" s="90"/>
      <c r="E149" s="90"/>
      <c r="F149" s="90"/>
      <c r="G149" s="133"/>
      <c r="H149" s="90"/>
      <c r="I149" s="90"/>
    </row>
    <row r="150" spans="1:9" s="170" customFormat="1" x14ac:dyDescent="0.3">
      <c r="A150" s="90"/>
      <c r="B150" s="90"/>
      <c r="C150" s="133"/>
      <c r="D150" s="90"/>
      <c r="E150" s="90"/>
      <c r="F150" s="90"/>
      <c r="G150" s="133"/>
      <c r="H150" s="90"/>
      <c r="I150" s="90"/>
    </row>
    <row r="151" spans="1:9" s="170" customFormat="1" x14ac:dyDescent="0.3">
      <c r="A151" s="90"/>
      <c r="B151" s="90"/>
      <c r="C151" s="133"/>
      <c r="D151" s="90"/>
      <c r="E151" s="90"/>
      <c r="F151" s="90"/>
      <c r="G151" s="133"/>
      <c r="H151" s="90"/>
      <c r="I151" s="90"/>
    </row>
    <row r="152" spans="1:9" s="170" customFormat="1" x14ac:dyDescent="0.3">
      <c r="A152" s="90"/>
      <c r="B152" s="90"/>
      <c r="C152" s="133"/>
      <c r="D152" s="90"/>
      <c r="E152" s="90"/>
      <c r="F152" s="90"/>
      <c r="G152" s="133"/>
      <c r="H152" s="90"/>
      <c r="I152" s="90"/>
    </row>
    <row r="153" spans="1:9" s="170" customFormat="1" x14ac:dyDescent="0.3">
      <c r="A153" s="90"/>
      <c r="B153" s="90"/>
      <c r="C153" s="133"/>
      <c r="D153" s="90"/>
      <c r="E153" s="90"/>
      <c r="F153" s="90"/>
      <c r="G153" s="133"/>
      <c r="H153" s="90"/>
      <c r="I153" s="90"/>
    </row>
    <row r="154" spans="1:9" s="170" customFormat="1" x14ac:dyDescent="0.3">
      <c r="A154" s="90"/>
      <c r="B154" s="90"/>
      <c r="C154" s="133"/>
      <c r="D154" s="90"/>
      <c r="E154" s="90"/>
      <c r="F154" s="90"/>
      <c r="G154" s="133"/>
      <c r="H154" s="90"/>
      <c r="I154" s="90"/>
    </row>
    <row r="155" spans="1:9" s="170" customFormat="1" x14ac:dyDescent="0.3">
      <c r="A155" s="90"/>
      <c r="B155" s="90"/>
      <c r="C155" s="133"/>
      <c r="D155" s="90"/>
      <c r="E155" s="90"/>
      <c r="F155" s="90"/>
      <c r="G155" s="133"/>
      <c r="H155" s="90"/>
      <c r="I155" s="90"/>
    </row>
    <row r="156" spans="1:9" s="170" customFormat="1" x14ac:dyDescent="0.3">
      <c r="A156" s="90"/>
      <c r="B156" s="90"/>
      <c r="C156" s="133"/>
      <c r="D156" s="90"/>
      <c r="E156" s="90"/>
      <c r="F156" s="90"/>
      <c r="G156" s="133"/>
      <c r="H156" s="90"/>
      <c r="I156" s="90"/>
    </row>
    <row r="157" spans="1:9" s="170" customFormat="1" x14ac:dyDescent="0.3">
      <c r="A157" s="90"/>
      <c r="B157" s="90"/>
      <c r="C157" s="133"/>
      <c r="D157" s="90"/>
      <c r="E157" s="90"/>
      <c r="F157" s="90"/>
      <c r="G157" s="133"/>
      <c r="H157" s="90"/>
      <c r="I157" s="90"/>
    </row>
    <row r="158" spans="1:9" s="170" customFormat="1" x14ac:dyDescent="0.3">
      <c r="A158" s="90"/>
      <c r="B158" s="90"/>
      <c r="C158" s="133"/>
      <c r="D158" s="90"/>
      <c r="E158" s="90"/>
      <c r="F158" s="90"/>
      <c r="G158" s="133"/>
      <c r="H158" s="90"/>
      <c r="I158" s="90"/>
    </row>
    <row r="159" spans="1:9" s="170" customFormat="1" x14ac:dyDescent="0.3">
      <c r="A159" s="90"/>
      <c r="B159" s="90"/>
      <c r="C159" s="133"/>
      <c r="D159" s="90"/>
      <c r="E159" s="90"/>
      <c r="F159" s="90"/>
      <c r="G159" s="133"/>
      <c r="H159" s="90"/>
      <c r="I159" s="90"/>
    </row>
    <row r="160" spans="1:9" s="170" customFormat="1" x14ac:dyDescent="0.3">
      <c r="A160" s="90"/>
      <c r="B160" s="90"/>
      <c r="C160" s="133"/>
      <c r="D160" s="90"/>
      <c r="E160" s="90"/>
      <c r="F160" s="90"/>
      <c r="G160" s="133"/>
      <c r="H160" s="90"/>
      <c r="I160" s="90"/>
    </row>
    <row r="161" spans="1:9" s="170" customFormat="1" x14ac:dyDescent="0.3">
      <c r="A161" s="90"/>
      <c r="B161" s="90"/>
      <c r="C161" s="133"/>
      <c r="D161" s="90"/>
      <c r="E161" s="90"/>
      <c r="F161" s="90"/>
      <c r="G161" s="133"/>
      <c r="H161" s="90"/>
      <c r="I161" s="90"/>
    </row>
    <row r="162" spans="1:9" s="170" customFormat="1" x14ac:dyDescent="0.3">
      <c r="A162" s="90"/>
      <c r="B162" s="90"/>
      <c r="C162" s="133"/>
      <c r="D162" s="90"/>
      <c r="E162" s="90"/>
      <c r="F162" s="90"/>
      <c r="G162" s="133"/>
      <c r="H162" s="90"/>
      <c r="I162" s="90"/>
    </row>
    <row r="163" spans="1:9" s="170" customFormat="1" x14ac:dyDescent="0.3">
      <c r="A163" s="90"/>
      <c r="B163" s="90"/>
      <c r="C163" s="133"/>
      <c r="D163" s="90"/>
      <c r="E163" s="90"/>
      <c r="F163" s="90"/>
      <c r="G163" s="133"/>
      <c r="H163" s="90"/>
      <c r="I163" s="90"/>
    </row>
    <row r="164" spans="1:9" s="170" customFormat="1" x14ac:dyDescent="0.3">
      <c r="A164" s="90"/>
      <c r="B164" s="90"/>
      <c r="C164" s="133"/>
      <c r="D164" s="90"/>
      <c r="E164" s="90"/>
      <c r="F164" s="90"/>
      <c r="G164" s="133"/>
      <c r="H164" s="90"/>
      <c r="I164" s="90"/>
    </row>
    <row r="165" spans="1:9" s="170" customFormat="1" x14ac:dyDescent="0.3">
      <c r="A165" s="90"/>
      <c r="B165" s="90"/>
      <c r="C165" s="133"/>
      <c r="D165" s="90"/>
      <c r="E165" s="90"/>
      <c r="F165" s="90"/>
      <c r="G165" s="133"/>
      <c r="H165" s="90"/>
      <c r="I165" s="90"/>
    </row>
    <row r="166" spans="1:9" s="170" customFormat="1" x14ac:dyDescent="0.3">
      <c r="A166" s="90"/>
      <c r="B166" s="90"/>
      <c r="C166" s="133"/>
      <c r="D166" s="90"/>
      <c r="E166" s="90"/>
      <c r="F166" s="90"/>
      <c r="G166" s="133"/>
      <c r="H166" s="90"/>
      <c r="I166" s="90"/>
    </row>
    <row r="167" spans="1:9" s="170" customFormat="1" x14ac:dyDescent="0.3">
      <c r="A167" s="90"/>
      <c r="B167" s="90"/>
      <c r="C167" s="133"/>
      <c r="D167" s="90"/>
      <c r="E167" s="90"/>
      <c r="F167" s="90"/>
      <c r="G167" s="133"/>
      <c r="H167" s="90"/>
      <c r="I167" s="90"/>
    </row>
    <row r="168" spans="1:9" s="170" customFormat="1" x14ac:dyDescent="0.3">
      <c r="A168" s="90"/>
      <c r="B168" s="90"/>
      <c r="C168" s="133"/>
      <c r="D168" s="90"/>
      <c r="E168" s="90"/>
      <c r="F168" s="90"/>
      <c r="G168" s="133"/>
      <c r="H168" s="90"/>
      <c r="I168" s="90"/>
    </row>
    <row r="169" spans="1:9" s="170" customFormat="1" x14ac:dyDescent="0.3">
      <c r="A169" s="90"/>
      <c r="B169" s="90"/>
      <c r="C169" s="133"/>
      <c r="D169" s="90"/>
      <c r="E169" s="90"/>
      <c r="F169" s="90"/>
      <c r="G169" s="133"/>
      <c r="H169" s="90"/>
      <c r="I169" s="90"/>
    </row>
    <row r="170" spans="1:9" s="170" customFormat="1" x14ac:dyDescent="0.3">
      <c r="A170" s="90"/>
      <c r="B170" s="90"/>
      <c r="C170" s="133"/>
      <c r="D170" s="90"/>
      <c r="E170" s="90"/>
      <c r="F170" s="90"/>
      <c r="G170" s="133"/>
      <c r="H170" s="90"/>
      <c r="I170" s="90"/>
    </row>
    <row r="171" spans="1:9" s="170" customFormat="1" x14ac:dyDescent="0.3">
      <c r="A171" s="90"/>
      <c r="B171" s="90"/>
      <c r="C171" s="133"/>
      <c r="D171" s="90"/>
      <c r="E171" s="90"/>
      <c r="F171" s="90"/>
      <c r="G171" s="133"/>
      <c r="H171" s="90"/>
      <c r="I171" s="90"/>
    </row>
    <row r="172" spans="1:9" s="170" customFormat="1" x14ac:dyDescent="0.3">
      <c r="A172" s="90"/>
      <c r="B172" s="90"/>
      <c r="C172" s="133"/>
      <c r="D172" s="90"/>
      <c r="E172" s="90"/>
      <c r="F172" s="90"/>
      <c r="G172" s="133"/>
      <c r="H172" s="90"/>
      <c r="I172" s="90"/>
    </row>
    <row r="173" spans="1:9" s="170" customFormat="1" x14ac:dyDescent="0.3">
      <c r="A173" s="90"/>
      <c r="B173" s="90"/>
      <c r="C173" s="133"/>
      <c r="D173" s="90"/>
      <c r="E173" s="90"/>
      <c r="F173" s="90"/>
      <c r="G173" s="133"/>
      <c r="H173" s="90"/>
      <c r="I173" s="90"/>
    </row>
    <row r="174" spans="1:9" s="170" customFormat="1" x14ac:dyDescent="0.3">
      <c r="A174" s="90"/>
      <c r="B174" s="90"/>
      <c r="C174" s="133"/>
      <c r="D174" s="90"/>
      <c r="E174" s="90"/>
      <c r="F174" s="90"/>
      <c r="G174" s="133"/>
      <c r="H174" s="90"/>
      <c r="I174" s="90"/>
    </row>
    <row r="175" spans="1:9" s="170" customFormat="1" x14ac:dyDescent="0.3">
      <c r="A175" s="90"/>
      <c r="B175" s="90"/>
      <c r="C175" s="133"/>
      <c r="D175" s="90"/>
      <c r="E175" s="90"/>
      <c r="F175" s="90"/>
      <c r="G175" s="133"/>
      <c r="H175" s="90"/>
      <c r="I175" s="90"/>
    </row>
    <row r="176" spans="1:9" s="170" customFormat="1" x14ac:dyDescent="0.3">
      <c r="A176" s="90"/>
      <c r="B176" s="90"/>
      <c r="C176" s="133"/>
      <c r="D176" s="90"/>
      <c r="E176" s="90"/>
      <c r="F176" s="90"/>
      <c r="G176" s="133"/>
      <c r="H176" s="90"/>
      <c r="I176" s="90"/>
    </row>
    <row r="177" spans="1:9" s="170" customFormat="1" x14ac:dyDescent="0.3">
      <c r="A177" s="90"/>
      <c r="B177" s="90"/>
      <c r="C177" s="133"/>
      <c r="D177" s="90"/>
      <c r="E177" s="90"/>
      <c r="F177" s="90"/>
      <c r="G177" s="133"/>
      <c r="H177" s="90"/>
      <c r="I177" s="90"/>
    </row>
    <row r="178" spans="1:9" s="170" customFormat="1" x14ac:dyDescent="0.3">
      <c r="A178" s="90"/>
      <c r="B178" s="90"/>
      <c r="C178" s="133"/>
      <c r="D178" s="90"/>
      <c r="E178" s="90"/>
      <c r="F178" s="90"/>
      <c r="G178" s="133"/>
      <c r="H178" s="90"/>
      <c r="I178" s="90"/>
    </row>
    <row r="179" spans="1:9" s="170" customFormat="1" x14ac:dyDescent="0.3">
      <c r="A179" s="90"/>
      <c r="B179" s="90"/>
      <c r="C179" s="133"/>
      <c r="D179" s="90"/>
      <c r="E179" s="90"/>
      <c r="F179" s="90"/>
      <c r="G179" s="133"/>
      <c r="H179" s="90"/>
      <c r="I179" s="90"/>
    </row>
    <row r="180" spans="1:9" s="170" customFormat="1" x14ac:dyDescent="0.3">
      <c r="A180" s="90"/>
      <c r="B180" s="90"/>
      <c r="C180" s="133"/>
      <c r="D180" s="90"/>
      <c r="E180" s="90"/>
      <c r="F180" s="90"/>
      <c r="G180" s="133"/>
      <c r="H180" s="90"/>
      <c r="I180" s="90"/>
    </row>
    <row r="181" spans="1:9" s="170" customFormat="1" x14ac:dyDescent="0.3">
      <c r="A181" s="90"/>
      <c r="B181" s="90"/>
      <c r="C181" s="133"/>
      <c r="D181" s="90"/>
      <c r="E181" s="90"/>
      <c r="F181" s="90"/>
      <c r="G181" s="133"/>
      <c r="H181" s="90"/>
      <c r="I181" s="90"/>
    </row>
    <row r="182" spans="1:9" s="170" customFormat="1" x14ac:dyDescent="0.3">
      <c r="A182" s="90"/>
      <c r="B182" s="90"/>
      <c r="C182" s="133"/>
      <c r="D182" s="90"/>
      <c r="E182" s="90"/>
      <c r="F182" s="90"/>
      <c r="G182" s="133"/>
      <c r="H182" s="90"/>
      <c r="I182" s="90"/>
    </row>
    <row r="183" spans="1:9" s="170" customFormat="1" x14ac:dyDescent="0.3">
      <c r="A183" s="90"/>
      <c r="B183" s="90"/>
      <c r="C183" s="133"/>
      <c r="D183" s="90"/>
      <c r="E183" s="90"/>
      <c r="F183" s="90"/>
      <c r="G183" s="133"/>
      <c r="H183" s="90"/>
      <c r="I183" s="90"/>
    </row>
    <row r="184" spans="1:9" s="170" customFormat="1" x14ac:dyDescent="0.3">
      <c r="A184" s="90"/>
      <c r="B184" s="90"/>
      <c r="C184" s="133"/>
      <c r="D184" s="90"/>
      <c r="E184" s="90"/>
      <c r="F184" s="90"/>
      <c r="G184" s="133"/>
      <c r="H184" s="90"/>
      <c r="I184" s="90"/>
    </row>
    <row r="185" spans="1:9" s="170" customFormat="1" x14ac:dyDescent="0.3">
      <c r="A185" s="90"/>
      <c r="B185" s="90"/>
      <c r="C185" s="133"/>
      <c r="D185" s="90"/>
      <c r="E185" s="90"/>
      <c r="F185" s="90"/>
      <c r="G185" s="133"/>
      <c r="H185" s="90"/>
      <c r="I185" s="90"/>
    </row>
    <row r="186" spans="1:9" s="170" customFormat="1" x14ac:dyDescent="0.3">
      <c r="A186" s="90"/>
      <c r="B186" s="90"/>
      <c r="C186" s="133"/>
      <c r="D186" s="90"/>
      <c r="E186" s="90"/>
      <c r="F186" s="90"/>
      <c r="G186" s="133"/>
      <c r="H186" s="90"/>
      <c r="I186" s="90"/>
    </row>
    <row r="187" spans="1:9" s="170" customFormat="1" x14ac:dyDescent="0.3">
      <c r="A187" s="90"/>
      <c r="B187" s="90"/>
      <c r="C187" s="133"/>
      <c r="D187" s="90"/>
      <c r="E187" s="90"/>
      <c r="F187" s="90"/>
      <c r="G187" s="133"/>
      <c r="H187" s="90"/>
      <c r="I187" s="90"/>
    </row>
    <row r="188" spans="1:9" s="170" customFormat="1" x14ac:dyDescent="0.3">
      <c r="A188" s="90"/>
      <c r="B188" s="90"/>
      <c r="C188" s="133"/>
      <c r="D188" s="90"/>
      <c r="E188" s="90"/>
      <c r="F188" s="90"/>
      <c r="G188" s="133"/>
      <c r="H188" s="90"/>
      <c r="I188" s="90"/>
    </row>
    <row r="189" spans="1:9" s="170" customFormat="1" x14ac:dyDescent="0.3">
      <c r="A189" s="90"/>
      <c r="B189" s="90"/>
      <c r="C189" s="133"/>
      <c r="D189" s="90"/>
      <c r="E189" s="90"/>
      <c r="F189" s="90"/>
      <c r="G189" s="133"/>
      <c r="H189" s="90"/>
      <c r="I189" s="90"/>
    </row>
    <row r="190" spans="1:9" s="170" customFormat="1" x14ac:dyDescent="0.3">
      <c r="A190" s="90"/>
      <c r="B190" s="90"/>
      <c r="C190" s="133"/>
      <c r="D190" s="90"/>
      <c r="E190" s="90"/>
      <c r="F190" s="90"/>
      <c r="G190" s="133"/>
      <c r="H190" s="90"/>
      <c r="I190" s="90"/>
    </row>
    <row r="191" spans="1:9" s="170" customFormat="1" x14ac:dyDescent="0.3">
      <c r="A191" s="90"/>
      <c r="B191" s="90"/>
      <c r="C191" s="133"/>
      <c r="D191" s="90"/>
      <c r="E191" s="90"/>
      <c r="F191" s="90"/>
      <c r="G191" s="133"/>
      <c r="H191" s="90"/>
      <c r="I191" s="90"/>
    </row>
    <row r="192" spans="1:9" s="170" customFormat="1" x14ac:dyDescent="0.3">
      <c r="A192" s="90"/>
      <c r="B192" s="90"/>
      <c r="C192" s="133"/>
      <c r="D192" s="90"/>
      <c r="E192" s="90"/>
      <c r="F192" s="90"/>
      <c r="G192" s="133"/>
      <c r="H192" s="90"/>
      <c r="I192" s="90"/>
    </row>
    <row r="193" spans="1:9" s="170" customFormat="1" x14ac:dyDescent="0.3">
      <c r="A193" s="90"/>
      <c r="B193" s="90"/>
      <c r="C193" s="133"/>
      <c r="D193" s="90"/>
      <c r="E193" s="90"/>
      <c r="F193" s="90"/>
      <c r="G193" s="133"/>
      <c r="H193" s="90"/>
      <c r="I193" s="90"/>
    </row>
    <row r="194" spans="1:9" s="170" customFormat="1" x14ac:dyDescent="0.3">
      <c r="A194" s="90"/>
      <c r="B194" s="90"/>
      <c r="C194" s="133"/>
      <c r="D194" s="90"/>
      <c r="E194" s="90"/>
      <c r="F194" s="90"/>
      <c r="G194" s="133"/>
      <c r="H194" s="90"/>
      <c r="I194" s="90"/>
    </row>
    <row r="195" spans="1:9" s="170" customFormat="1" x14ac:dyDescent="0.3">
      <c r="A195" s="90"/>
      <c r="B195" s="90"/>
      <c r="C195" s="133"/>
      <c r="D195" s="90"/>
      <c r="E195" s="90"/>
      <c r="F195" s="90"/>
      <c r="G195" s="133"/>
      <c r="H195" s="90"/>
      <c r="I195" s="90"/>
    </row>
    <row r="196" spans="1:9" s="170" customFormat="1" x14ac:dyDescent="0.3">
      <c r="A196" s="90"/>
      <c r="B196" s="90"/>
      <c r="C196" s="133"/>
      <c r="D196" s="90"/>
      <c r="E196" s="90"/>
      <c r="F196" s="90"/>
      <c r="G196" s="133"/>
      <c r="H196" s="90"/>
      <c r="I196" s="90"/>
    </row>
    <row r="197" spans="1:9" s="170" customFormat="1" x14ac:dyDescent="0.3">
      <c r="A197" s="90"/>
      <c r="B197" s="90"/>
      <c r="C197" s="133"/>
      <c r="D197" s="90"/>
      <c r="E197" s="90"/>
      <c r="F197" s="90"/>
      <c r="G197" s="133"/>
      <c r="H197" s="90"/>
      <c r="I197" s="90"/>
    </row>
    <row r="198" spans="1:9" s="170" customFormat="1" x14ac:dyDescent="0.3">
      <c r="A198" s="90"/>
      <c r="B198" s="90"/>
      <c r="C198" s="133"/>
      <c r="D198" s="90"/>
      <c r="E198" s="90"/>
      <c r="F198" s="90"/>
      <c r="G198" s="133"/>
      <c r="H198" s="90"/>
      <c r="I198" s="90"/>
    </row>
    <row r="199" spans="1:9" s="170" customFormat="1" x14ac:dyDescent="0.3">
      <c r="A199" s="90"/>
      <c r="B199" s="90"/>
      <c r="C199" s="133"/>
      <c r="D199" s="90"/>
      <c r="E199" s="90"/>
      <c r="F199" s="90"/>
      <c r="G199" s="133"/>
      <c r="H199" s="90"/>
      <c r="I199" s="90"/>
    </row>
    <row r="200" spans="1:9" s="170" customFormat="1" x14ac:dyDescent="0.3">
      <c r="A200" s="90"/>
      <c r="B200" s="90"/>
      <c r="C200" s="133"/>
      <c r="D200" s="90"/>
      <c r="E200" s="90"/>
      <c r="F200" s="90"/>
      <c r="G200" s="133"/>
      <c r="H200" s="90"/>
      <c r="I200" s="90"/>
    </row>
    <row r="201" spans="1:9" s="170" customFormat="1" x14ac:dyDescent="0.3">
      <c r="A201" s="90"/>
      <c r="B201" s="90"/>
      <c r="C201" s="133"/>
      <c r="D201" s="90"/>
      <c r="E201" s="90"/>
      <c r="F201" s="90"/>
      <c r="G201" s="133"/>
      <c r="H201" s="90"/>
      <c r="I201" s="90"/>
    </row>
    <row r="202" spans="1:9" s="170" customFormat="1" x14ac:dyDescent="0.3">
      <c r="A202" s="90"/>
      <c r="B202" s="90"/>
      <c r="C202" s="133"/>
      <c r="D202" s="90"/>
      <c r="E202" s="90"/>
      <c r="F202" s="90"/>
      <c r="G202" s="133"/>
      <c r="H202" s="90"/>
      <c r="I202" s="90"/>
    </row>
    <row r="203" spans="1:9" s="170" customFormat="1" x14ac:dyDescent="0.3">
      <c r="A203" s="90"/>
      <c r="B203" s="90"/>
      <c r="C203" s="133"/>
      <c r="D203" s="90"/>
      <c r="E203" s="90"/>
      <c r="F203" s="90"/>
      <c r="G203" s="133"/>
      <c r="H203" s="90"/>
      <c r="I203" s="90"/>
    </row>
    <row r="204" spans="1:9" s="170" customFormat="1" x14ac:dyDescent="0.3">
      <c r="A204" s="90"/>
      <c r="B204" s="90"/>
      <c r="C204" s="133"/>
      <c r="D204" s="90"/>
      <c r="E204" s="90"/>
      <c r="F204" s="90"/>
      <c r="G204" s="133"/>
      <c r="H204" s="90"/>
      <c r="I204" s="90"/>
    </row>
    <row r="205" spans="1:9" s="170" customFormat="1" x14ac:dyDescent="0.3">
      <c r="A205" s="90"/>
      <c r="B205" s="90"/>
      <c r="C205" s="133"/>
      <c r="D205" s="90"/>
      <c r="E205" s="90"/>
      <c r="F205" s="90"/>
      <c r="G205" s="133"/>
      <c r="H205" s="90"/>
      <c r="I205" s="90"/>
    </row>
    <row r="206" spans="1:9" s="170" customFormat="1" x14ac:dyDescent="0.3">
      <c r="A206" s="90"/>
      <c r="B206" s="90"/>
      <c r="C206" s="133"/>
      <c r="D206" s="90"/>
      <c r="E206" s="90"/>
      <c r="F206" s="90"/>
      <c r="G206" s="133"/>
      <c r="H206" s="90"/>
      <c r="I206" s="90"/>
    </row>
    <row r="207" spans="1:9" s="170" customFormat="1" x14ac:dyDescent="0.3">
      <c r="A207" s="90"/>
      <c r="B207" s="90"/>
      <c r="C207" s="133"/>
      <c r="D207" s="90"/>
      <c r="E207" s="90"/>
      <c r="F207" s="90"/>
      <c r="G207" s="133"/>
      <c r="H207" s="90"/>
      <c r="I207" s="90"/>
    </row>
    <row r="208" spans="1:9" s="170" customFormat="1" x14ac:dyDescent="0.3">
      <c r="A208" s="90"/>
      <c r="B208" s="90"/>
      <c r="C208" s="133"/>
      <c r="D208" s="90"/>
      <c r="E208" s="90"/>
      <c r="F208" s="90"/>
      <c r="G208" s="133"/>
      <c r="H208" s="90"/>
      <c r="I208" s="90"/>
    </row>
    <row r="209" spans="1:9" s="170" customFormat="1" x14ac:dyDescent="0.3">
      <c r="A209" s="90"/>
      <c r="B209" s="90"/>
      <c r="C209" s="133"/>
      <c r="D209" s="90"/>
      <c r="E209" s="90"/>
      <c r="F209" s="90"/>
      <c r="G209" s="133"/>
      <c r="H209" s="90"/>
      <c r="I209" s="90"/>
    </row>
    <row r="210" spans="1:9" s="170" customFormat="1" x14ac:dyDescent="0.3">
      <c r="A210" s="90"/>
      <c r="B210" s="90"/>
      <c r="C210" s="133"/>
      <c r="D210" s="90"/>
      <c r="E210" s="90"/>
      <c r="F210" s="90"/>
      <c r="G210" s="133"/>
      <c r="H210" s="90"/>
      <c r="I210" s="90"/>
    </row>
    <row r="211" spans="1:9" s="170" customFormat="1" x14ac:dyDescent="0.3">
      <c r="A211" s="90"/>
      <c r="B211" s="90"/>
      <c r="C211" s="133"/>
      <c r="D211" s="90"/>
      <c r="E211" s="90"/>
      <c r="F211" s="90"/>
      <c r="G211" s="133"/>
      <c r="H211" s="90"/>
      <c r="I211" s="90"/>
    </row>
    <row r="212" spans="1:9" s="170" customFormat="1" x14ac:dyDescent="0.3">
      <c r="A212" s="90"/>
      <c r="B212" s="90"/>
      <c r="C212" s="133"/>
      <c r="D212" s="90"/>
      <c r="E212" s="90"/>
      <c r="F212" s="90"/>
      <c r="G212" s="133"/>
      <c r="H212" s="90"/>
      <c r="I212" s="90"/>
    </row>
    <row r="213" spans="1:9" s="170" customFormat="1" x14ac:dyDescent="0.3">
      <c r="A213" s="90"/>
      <c r="B213" s="90"/>
      <c r="C213" s="133"/>
      <c r="D213" s="90"/>
      <c r="E213" s="90"/>
      <c r="F213" s="90"/>
      <c r="G213" s="133"/>
      <c r="H213" s="90"/>
      <c r="I213" s="90"/>
    </row>
    <row r="214" spans="1:9" s="170" customFormat="1" x14ac:dyDescent="0.3">
      <c r="A214" s="90"/>
      <c r="B214" s="90"/>
      <c r="C214" s="133"/>
      <c r="D214" s="90"/>
      <c r="E214" s="90"/>
      <c r="F214" s="90"/>
      <c r="G214" s="133"/>
      <c r="H214" s="90"/>
      <c r="I214" s="90"/>
    </row>
    <row r="215" spans="1:9" s="170" customFormat="1" x14ac:dyDescent="0.3">
      <c r="A215" s="90"/>
      <c r="B215" s="90"/>
      <c r="C215" s="133"/>
      <c r="D215" s="90"/>
      <c r="E215" s="90"/>
      <c r="F215" s="90"/>
      <c r="G215" s="133"/>
      <c r="H215" s="90"/>
      <c r="I215" s="90"/>
    </row>
    <row r="216" spans="1:9" s="170" customFormat="1" x14ac:dyDescent="0.3">
      <c r="A216" s="90"/>
      <c r="B216" s="90"/>
      <c r="C216" s="133"/>
      <c r="D216" s="90"/>
      <c r="E216" s="90"/>
      <c r="F216" s="90"/>
      <c r="G216" s="133"/>
      <c r="H216" s="90"/>
      <c r="I216" s="90"/>
    </row>
    <row r="217" spans="1:9" s="170" customFormat="1" x14ac:dyDescent="0.3">
      <c r="A217" s="90"/>
      <c r="B217" s="90"/>
      <c r="C217" s="133"/>
      <c r="D217" s="90"/>
      <c r="E217" s="90"/>
      <c r="F217" s="90"/>
      <c r="G217" s="133"/>
      <c r="H217" s="90"/>
      <c r="I217" s="90"/>
    </row>
    <row r="218" spans="1:9" s="170" customFormat="1" x14ac:dyDescent="0.3">
      <c r="A218" s="90"/>
      <c r="B218" s="90"/>
      <c r="C218" s="133"/>
      <c r="D218" s="90"/>
      <c r="E218" s="90"/>
      <c r="F218" s="90"/>
      <c r="G218" s="133"/>
      <c r="H218" s="90"/>
      <c r="I218" s="90"/>
    </row>
    <row r="219" spans="1:9" s="170" customFormat="1" x14ac:dyDescent="0.3">
      <c r="A219" s="90"/>
      <c r="B219" s="90"/>
      <c r="C219" s="133"/>
      <c r="D219" s="90"/>
      <c r="E219" s="90"/>
      <c r="F219" s="90"/>
      <c r="G219" s="133"/>
      <c r="H219" s="90"/>
      <c r="I219" s="90"/>
    </row>
    <row r="220" spans="1:9" s="170" customFormat="1" x14ac:dyDescent="0.3">
      <c r="A220" s="90"/>
      <c r="B220" s="90"/>
      <c r="C220" s="133"/>
      <c r="D220" s="90"/>
      <c r="E220" s="90"/>
      <c r="F220" s="90"/>
      <c r="G220" s="133"/>
      <c r="H220" s="90"/>
      <c r="I220" s="90"/>
    </row>
    <row r="221" spans="1:9" s="170" customFormat="1" x14ac:dyDescent="0.3">
      <c r="A221" s="90"/>
      <c r="B221" s="90"/>
      <c r="C221" s="133"/>
      <c r="D221" s="90"/>
      <c r="E221" s="90"/>
      <c r="F221" s="90"/>
      <c r="G221" s="133"/>
      <c r="H221" s="90"/>
      <c r="I221" s="90"/>
    </row>
    <row r="222" spans="1:9" s="170" customFormat="1" x14ac:dyDescent="0.3">
      <c r="A222" s="90"/>
      <c r="B222" s="90"/>
      <c r="C222" s="133"/>
      <c r="D222" s="90"/>
      <c r="E222" s="90"/>
      <c r="F222" s="90"/>
      <c r="G222" s="133"/>
      <c r="H222" s="90"/>
      <c r="I222" s="90"/>
    </row>
    <row r="223" spans="1:9" s="170" customFormat="1" x14ac:dyDescent="0.3">
      <c r="A223" s="90"/>
      <c r="B223" s="90"/>
      <c r="C223" s="133"/>
      <c r="D223" s="90"/>
      <c r="E223" s="90"/>
      <c r="F223" s="90"/>
      <c r="G223" s="133"/>
      <c r="H223" s="90"/>
      <c r="I223" s="90"/>
    </row>
    <row r="224" spans="1:9" s="170" customFormat="1" x14ac:dyDescent="0.3">
      <c r="A224" s="90"/>
      <c r="B224" s="90"/>
      <c r="C224" s="133"/>
      <c r="D224" s="90"/>
      <c r="E224" s="90"/>
      <c r="F224" s="90"/>
      <c r="G224" s="133"/>
      <c r="H224" s="90"/>
      <c r="I224" s="90"/>
    </row>
    <row r="225" spans="1:9" s="170" customFormat="1" x14ac:dyDescent="0.3">
      <c r="A225" s="90"/>
      <c r="B225" s="90"/>
      <c r="C225" s="133"/>
      <c r="D225" s="90"/>
      <c r="E225" s="90"/>
      <c r="F225" s="90"/>
      <c r="G225" s="133"/>
      <c r="H225" s="90"/>
      <c r="I225" s="90"/>
    </row>
    <row r="226" spans="1:9" s="170" customFormat="1" x14ac:dyDescent="0.3">
      <c r="A226" s="90"/>
      <c r="B226" s="90"/>
      <c r="C226" s="133"/>
      <c r="D226" s="90"/>
      <c r="E226" s="90"/>
      <c r="F226" s="90"/>
      <c r="G226" s="133"/>
      <c r="H226" s="90"/>
      <c r="I226" s="90"/>
    </row>
    <row r="227" spans="1:9" s="170" customFormat="1" x14ac:dyDescent="0.3">
      <c r="A227" s="90"/>
      <c r="B227" s="90"/>
      <c r="C227" s="133"/>
      <c r="D227" s="90"/>
      <c r="E227" s="90"/>
      <c r="F227" s="90"/>
      <c r="G227" s="133"/>
      <c r="H227" s="90"/>
      <c r="I227" s="90"/>
    </row>
    <row r="228" spans="1:9" s="170" customFormat="1" x14ac:dyDescent="0.3">
      <c r="A228" s="90"/>
      <c r="B228" s="90"/>
      <c r="C228" s="133"/>
      <c r="D228" s="90"/>
      <c r="E228" s="90"/>
      <c r="F228" s="90"/>
      <c r="G228" s="133"/>
      <c r="H228" s="90"/>
      <c r="I228" s="90"/>
    </row>
    <row r="229" spans="1:9" s="170" customFormat="1" x14ac:dyDescent="0.3">
      <c r="A229" s="90"/>
      <c r="B229" s="90"/>
      <c r="C229" s="133"/>
      <c r="D229" s="90"/>
      <c r="E229" s="90"/>
      <c r="F229" s="90"/>
      <c r="G229" s="133"/>
      <c r="H229" s="90"/>
      <c r="I229" s="90"/>
    </row>
    <row r="230" spans="1:9" s="170" customFormat="1" x14ac:dyDescent="0.3">
      <c r="A230" s="90"/>
      <c r="B230" s="90"/>
      <c r="C230" s="133"/>
      <c r="D230" s="90"/>
      <c r="E230" s="90"/>
      <c r="F230" s="90"/>
      <c r="G230" s="133"/>
      <c r="H230" s="90"/>
      <c r="I230" s="90"/>
    </row>
    <row r="231" spans="1:9" s="170" customFormat="1" x14ac:dyDescent="0.3">
      <c r="A231" s="90"/>
      <c r="B231" s="90"/>
      <c r="C231" s="133"/>
      <c r="D231" s="90"/>
      <c r="E231" s="90"/>
      <c r="F231" s="90"/>
      <c r="G231" s="133"/>
      <c r="H231" s="90"/>
      <c r="I231" s="90"/>
    </row>
    <row r="232" spans="1:9" s="170" customFormat="1" x14ac:dyDescent="0.3">
      <c r="A232" s="90"/>
      <c r="B232" s="90"/>
      <c r="C232" s="133"/>
      <c r="D232" s="90"/>
      <c r="E232" s="90"/>
      <c r="F232" s="90"/>
      <c r="G232" s="133"/>
      <c r="H232" s="90"/>
      <c r="I232" s="90"/>
    </row>
    <row r="233" spans="1:9" s="170" customFormat="1" x14ac:dyDescent="0.3">
      <c r="A233" s="90"/>
      <c r="B233" s="90"/>
      <c r="C233" s="133"/>
      <c r="D233" s="90"/>
      <c r="E233" s="90"/>
      <c r="F233" s="90"/>
      <c r="G233" s="133"/>
      <c r="H233" s="90"/>
      <c r="I233" s="90"/>
    </row>
    <row r="234" spans="1:9" s="170" customFormat="1" x14ac:dyDescent="0.3">
      <c r="A234" s="90"/>
      <c r="B234" s="90"/>
      <c r="C234" s="133"/>
      <c r="D234" s="90"/>
      <c r="E234" s="90"/>
      <c r="F234" s="90"/>
      <c r="G234" s="133"/>
      <c r="H234" s="90"/>
      <c r="I234" s="90"/>
    </row>
    <row r="235" spans="1:9" s="170" customFormat="1" x14ac:dyDescent="0.3">
      <c r="A235" s="90"/>
      <c r="B235" s="90"/>
      <c r="C235" s="133"/>
      <c r="D235" s="90"/>
      <c r="E235" s="90"/>
      <c r="F235" s="90"/>
      <c r="G235" s="133"/>
      <c r="H235" s="90"/>
      <c r="I235" s="90"/>
    </row>
    <row r="236" spans="1:9" s="170" customFormat="1" x14ac:dyDescent="0.3">
      <c r="A236" s="90"/>
      <c r="B236" s="90"/>
      <c r="C236" s="133"/>
      <c r="D236" s="90"/>
      <c r="E236" s="90"/>
      <c r="F236" s="90"/>
      <c r="G236" s="133"/>
      <c r="H236" s="90"/>
      <c r="I236" s="90"/>
    </row>
    <row r="237" spans="1:9" s="170" customFormat="1" x14ac:dyDescent="0.3">
      <c r="A237" s="90"/>
      <c r="B237" s="90"/>
      <c r="C237" s="133"/>
      <c r="D237" s="90"/>
      <c r="E237" s="90"/>
      <c r="F237" s="90"/>
      <c r="G237" s="133"/>
      <c r="H237" s="90"/>
      <c r="I237" s="90"/>
    </row>
    <row r="238" spans="1:9" s="170" customFormat="1" x14ac:dyDescent="0.3">
      <c r="A238" s="90"/>
      <c r="B238" s="90"/>
      <c r="C238" s="133"/>
      <c r="D238" s="90"/>
      <c r="E238" s="90"/>
      <c r="F238" s="90"/>
      <c r="G238" s="133"/>
      <c r="H238" s="90"/>
      <c r="I238" s="90"/>
    </row>
    <row r="239" spans="1:9" s="170" customFormat="1" x14ac:dyDescent="0.3">
      <c r="A239" s="90"/>
      <c r="B239" s="90"/>
      <c r="C239" s="133"/>
      <c r="D239" s="90"/>
      <c r="E239" s="90"/>
      <c r="F239" s="90"/>
      <c r="G239" s="133"/>
      <c r="H239" s="90"/>
      <c r="I239" s="90"/>
    </row>
    <row r="240" spans="1:9" s="170" customFormat="1" x14ac:dyDescent="0.3">
      <c r="A240" s="90"/>
      <c r="B240" s="90"/>
      <c r="C240" s="133"/>
      <c r="D240" s="90"/>
      <c r="E240" s="90"/>
      <c r="F240" s="90"/>
      <c r="G240" s="133"/>
      <c r="H240" s="90"/>
      <c r="I240" s="90"/>
    </row>
    <row r="241" spans="1:9" s="170" customFormat="1" x14ac:dyDescent="0.3">
      <c r="A241" s="90"/>
      <c r="B241" s="90"/>
      <c r="C241" s="133"/>
      <c r="D241" s="90"/>
      <c r="E241" s="90"/>
      <c r="F241" s="90"/>
      <c r="G241" s="133"/>
      <c r="H241" s="90"/>
      <c r="I241" s="90"/>
    </row>
    <row r="242" spans="1:9" s="170" customFormat="1" x14ac:dyDescent="0.3">
      <c r="A242" s="90"/>
      <c r="B242" s="90"/>
      <c r="C242" s="133"/>
      <c r="D242" s="90"/>
      <c r="E242" s="90"/>
      <c r="F242" s="90"/>
      <c r="G242" s="133"/>
      <c r="H242" s="90"/>
      <c r="I242" s="90"/>
    </row>
    <row r="243" spans="1:9" s="170" customFormat="1" x14ac:dyDescent="0.3">
      <c r="A243" s="90"/>
      <c r="B243" s="90"/>
      <c r="C243" s="133"/>
      <c r="D243" s="90"/>
      <c r="E243" s="90"/>
      <c r="F243" s="90"/>
      <c r="G243" s="133"/>
      <c r="H243" s="90"/>
      <c r="I243" s="90"/>
    </row>
    <row r="244" spans="1:9" s="170" customFormat="1" x14ac:dyDescent="0.3">
      <c r="A244" s="90"/>
      <c r="B244" s="90"/>
      <c r="C244" s="133"/>
      <c r="D244" s="90"/>
      <c r="E244" s="90"/>
      <c r="F244" s="90"/>
      <c r="G244" s="133"/>
      <c r="H244" s="90"/>
      <c r="I244" s="90"/>
    </row>
    <row r="245" spans="1:9" s="170" customFormat="1" x14ac:dyDescent="0.3">
      <c r="A245" s="90"/>
      <c r="B245" s="90"/>
      <c r="C245" s="133"/>
      <c r="D245" s="90"/>
      <c r="E245" s="90"/>
      <c r="F245" s="90"/>
      <c r="G245" s="133"/>
      <c r="H245" s="90"/>
      <c r="I245" s="90"/>
    </row>
    <row r="246" spans="1:9" s="170" customFormat="1" x14ac:dyDescent="0.3">
      <c r="A246" s="90"/>
      <c r="B246" s="90"/>
      <c r="C246" s="133"/>
      <c r="D246" s="90"/>
      <c r="E246" s="90"/>
      <c r="F246" s="90"/>
      <c r="G246" s="133"/>
      <c r="H246" s="90"/>
      <c r="I246" s="90"/>
    </row>
    <row r="247" spans="1:9" s="170" customFormat="1" x14ac:dyDescent="0.3">
      <c r="A247" s="90"/>
      <c r="B247" s="90"/>
      <c r="C247" s="133"/>
      <c r="D247" s="90"/>
      <c r="E247" s="90"/>
      <c r="F247" s="90"/>
      <c r="G247" s="133"/>
      <c r="H247" s="90"/>
      <c r="I247" s="90"/>
    </row>
    <row r="248" spans="1:9" s="170" customFormat="1" x14ac:dyDescent="0.3">
      <c r="A248" s="90"/>
      <c r="B248" s="90"/>
      <c r="C248" s="133"/>
      <c r="D248" s="90"/>
      <c r="E248" s="90"/>
      <c r="F248" s="90"/>
      <c r="G248" s="133"/>
      <c r="H248" s="90"/>
      <c r="I248" s="90"/>
    </row>
    <row r="249" spans="1:9" s="170" customFormat="1" x14ac:dyDescent="0.3">
      <c r="A249" s="90"/>
      <c r="B249" s="90"/>
      <c r="C249" s="133"/>
      <c r="D249" s="90"/>
      <c r="E249" s="90"/>
      <c r="F249" s="90"/>
      <c r="G249" s="133"/>
      <c r="H249" s="90"/>
      <c r="I249" s="90"/>
    </row>
    <row r="250" spans="1:9" s="170" customFormat="1" x14ac:dyDescent="0.3">
      <c r="A250" s="90"/>
      <c r="B250" s="90"/>
      <c r="C250" s="133"/>
      <c r="D250" s="90"/>
      <c r="E250" s="90"/>
      <c r="F250" s="90"/>
      <c r="G250" s="133"/>
      <c r="H250" s="90"/>
      <c r="I250" s="90"/>
    </row>
    <row r="251" spans="1:9" s="170" customFormat="1" x14ac:dyDescent="0.3">
      <c r="A251" s="90"/>
      <c r="B251" s="90"/>
      <c r="C251" s="133"/>
      <c r="D251" s="90"/>
      <c r="E251" s="90"/>
      <c r="F251" s="90"/>
      <c r="G251" s="133"/>
      <c r="H251" s="90"/>
      <c r="I251" s="90"/>
    </row>
    <row r="252" spans="1:9" s="170" customFormat="1" x14ac:dyDescent="0.3">
      <c r="A252" s="90"/>
      <c r="B252" s="90"/>
      <c r="C252" s="133"/>
      <c r="D252" s="90"/>
      <c r="E252" s="90"/>
      <c r="F252" s="90"/>
      <c r="G252" s="133"/>
      <c r="H252" s="90"/>
      <c r="I252" s="90"/>
    </row>
    <row r="253" spans="1:9" s="170" customFormat="1" x14ac:dyDescent="0.3">
      <c r="A253" s="90"/>
      <c r="B253" s="90"/>
      <c r="C253" s="133"/>
      <c r="D253" s="90"/>
      <c r="E253" s="90"/>
      <c r="F253" s="90"/>
      <c r="G253" s="133"/>
      <c r="H253" s="90"/>
      <c r="I253" s="90"/>
    </row>
    <row r="254" spans="1:9" s="170" customFormat="1" x14ac:dyDescent="0.3">
      <c r="A254" s="90"/>
      <c r="B254" s="90"/>
      <c r="C254" s="133"/>
      <c r="D254" s="90"/>
      <c r="E254" s="90"/>
      <c r="F254" s="90"/>
      <c r="G254" s="133"/>
      <c r="H254" s="90"/>
      <c r="I254" s="90"/>
    </row>
    <row r="255" spans="1:9" s="170" customFormat="1" x14ac:dyDescent="0.3">
      <c r="A255" s="90"/>
      <c r="B255" s="90"/>
      <c r="C255" s="133"/>
      <c r="D255" s="90"/>
      <c r="E255" s="90"/>
      <c r="F255" s="90"/>
      <c r="G255" s="133"/>
      <c r="H255" s="90"/>
      <c r="I255" s="90"/>
    </row>
    <row r="256" spans="1:9" s="170" customFormat="1" x14ac:dyDescent="0.3">
      <c r="A256" s="90"/>
      <c r="B256" s="90"/>
      <c r="C256" s="133"/>
      <c r="D256" s="90"/>
      <c r="E256" s="90"/>
      <c r="F256" s="90"/>
      <c r="G256" s="133"/>
      <c r="H256" s="90"/>
      <c r="I256" s="90"/>
    </row>
    <row r="257" spans="1:9" s="170" customFormat="1" x14ac:dyDescent="0.3">
      <c r="A257" s="90"/>
      <c r="B257" s="90"/>
      <c r="C257" s="133"/>
      <c r="D257" s="90"/>
      <c r="E257" s="90"/>
      <c r="F257" s="90"/>
      <c r="G257" s="133"/>
      <c r="H257" s="90"/>
      <c r="I257" s="90"/>
    </row>
    <row r="258" spans="1:9" s="170" customFormat="1" x14ac:dyDescent="0.3">
      <c r="A258" s="90"/>
      <c r="B258" s="90"/>
      <c r="C258" s="133"/>
      <c r="D258" s="90"/>
      <c r="E258" s="90"/>
      <c r="F258" s="90"/>
      <c r="G258" s="133"/>
      <c r="H258" s="90"/>
      <c r="I258" s="90"/>
    </row>
    <row r="259" spans="1:9" s="170" customFormat="1" x14ac:dyDescent="0.3">
      <c r="A259" s="90"/>
      <c r="B259" s="90"/>
      <c r="C259" s="133"/>
      <c r="D259" s="90"/>
      <c r="E259" s="90"/>
      <c r="F259" s="90"/>
      <c r="G259" s="133"/>
      <c r="H259" s="90"/>
      <c r="I259" s="90"/>
    </row>
    <row r="260" spans="1:9" s="170" customFormat="1" x14ac:dyDescent="0.3">
      <c r="A260" s="90"/>
      <c r="B260" s="90"/>
      <c r="C260" s="133"/>
      <c r="D260" s="90"/>
      <c r="E260" s="90"/>
      <c r="F260" s="90"/>
      <c r="G260" s="133"/>
      <c r="H260" s="90"/>
      <c r="I260" s="90"/>
    </row>
    <row r="261" spans="1:9" s="170" customFormat="1" x14ac:dyDescent="0.3">
      <c r="A261" s="90"/>
      <c r="B261" s="90"/>
      <c r="C261" s="133"/>
      <c r="D261" s="90"/>
      <c r="E261" s="90"/>
      <c r="F261" s="90"/>
      <c r="G261" s="133"/>
      <c r="H261" s="90"/>
      <c r="I261" s="90"/>
    </row>
    <row r="262" spans="1:9" s="170" customFormat="1" x14ac:dyDescent="0.3">
      <c r="A262" s="90"/>
      <c r="B262" s="90"/>
      <c r="C262" s="133"/>
      <c r="D262" s="90"/>
      <c r="E262" s="90"/>
      <c r="F262" s="90"/>
      <c r="G262" s="133"/>
      <c r="H262" s="90"/>
      <c r="I262" s="90"/>
    </row>
    <row r="263" spans="1:9" s="170" customFormat="1" x14ac:dyDescent="0.3">
      <c r="A263" s="90"/>
      <c r="B263" s="90"/>
      <c r="C263" s="133"/>
      <c r="D263" s="90"/>
      <c r="E263" s="90"/>
      <c r="F263" s="90"/>
      <c r="G263" s="133"/>
      <c r="H263" s="90"/>
      <c r="I263" s="90"/>
    </row>
    <row r="264" spans="1:9" s="170" customFormat="1" x14ac:dyDescent="0.3">
      <c r="A264" s="90"/>
      <c r="B264" s="90"/>
      <c r="C264" s="133"/>
      <c r="D264" s="90"/>
      <c r="E264" s="90"/>
      <c r="F264" s="90"/>
      <c r="G264" s="133"/>
      <c r="H264" s="90"/>
      <c r="I264" s="90"/>
    </row>
    <row r="265" spans="1:9" s="170" customFormat="1" x14ac:dyDescent="0.3">
      <c r="A265" s="90"/>
      <c r="B265" s="90"/>
      <c r="C265" s="133"/>
      <c r="D265" s="90"/>
      <c r="E265" s="90"/>
      <c r="F265" s="90"/>
      <c r="G265" s="133"/>
      <c r="H265" s="90"/>
      <c r="I265" s="90"/>
    </row>
    <row r="266" spans="1:9" s="170" customFormat="1" x14ac:dyDescent="0.3">
      <c r="A266" s="90"/>
      <c r="B266" s="90"/>
      <c r="C266" s="133"/>
      <c r="D266" s="90"/>
      <c r="E266" s="90"/>
      <c r="F266" s="90"/>
      <c r="G266" s="133"/>
      <c r="H266" s="90"/>
      <c r="I266" s="90"/>
    </row>
    <row r="267" spans="1:9" s="170" customFormat="1" x14ac:dyDescent="0.3">
      <c r="A267" s="90"/>
      <c r="B267" s="90"/>
      <c r="C267" s="133"/>
      <c r="D267" s="90"/>
      <c r="E267" s="90"/>
      <c r="F267" s="90"/>
      <c r="G267" s="133"/>
      <c r="H267" s="90"/>
      <c r="I267" s="90"/>
    </row>
    <row r="268" spans="1:9" s="170" customFormat="1" x14ac:dyDescent="0.3">
      <c r="A268" s="90"/>
      <c r="B268" s="90"/>
      <c r="C268" s="133"/>
      <c r="D268" s="90"/>
      <c r="E268" s="90"/>
      <c r="F268" s="90"/>
      <c r="G268" s="133"/>
      <c r="H268" s="90"/>
      <c r="I268" s="90"/>
    </row>
    <row r="269" spans="1:9" s="170" customFormat="1" x14ac:dyDescent="0.3">
      <c r="A269" s="90"/>
      <c r="B269" s="90"/>
      <c r="C269" s="133"/>
      <c r="D269" s="90"/>
      <c r="E269" s="90"/>
      <c r="F269" s="90"/>
      <c r="G269" s="133"/>
      <c r="H269" s="90"/>
      <c r="I269" s="90"/>
    </row>
    <row r="270" spans="1:9" s="170" customFormat="1" x14ac:dyDescent="0.3">
      <c r="A270" s="90"/>
      <c r="B270" s="90"/>
      <c r="C270" s="133"/>
      <c r="D270" s="90"/>
      <c r="E270" s="90"/>
      <c r="F270" s="90"/>
      <c r="G270" s="133"/>
      <c r="H270" s="90"/>
      <c r="I270" s="90"/>
    </row>
    <row r="271" spans="1:9" s="170" customFormat="1" x14ac:dyDescent="0.3">
      <c r="A271" s="90"/>
      <c r="B271" s="90"/>
      <c r="C271" s="133"/>
      <c r="D271" s="90"/>
      <c r="E271" s="90"/>
      <c r="F271" s="90"/>
      <c r="G271" s="133"/>
      <c r="H271" s="90"/>
      <c r="I271" s="90"/>
    </row>
    <row r="272" spans="1:9" s="170" customFormat="1" x14ac:dyDescent="0.3">
      <c r="A272" s="90"/>
      <c r="B272" s="90"/>
      <c r="C272" s="133"/>
      <c r="D272" s="90"/>
      <c r="E272" s="90"/>
      <c r="F272" s="90"/>
      <c r="G272" s="133"/>
      <c r="H272" s="90"/>
      <c r="I272" s="90"/>
    </row>
    <row r="273" spans="1:9" s="170" customFormat="1" x14ac:dyDescent="0.3">
      <c r="A273" s="90"/>
      <c r="B273" s="90"/>
      <c r="C273" s="133"/>
      <c r="D273" s="90"/>
      <c r="E273" s="90"/>
      <c r="F273" s="90"/>
      <c r="G273" s="133"/>
      <c r="H273" s="90"/>
      <c r="I273" s="90"/>
    </row>
    <row r="274" spans="1:9" s="170" customFormat="1" x14ac:dyDescent="0.3">
      <c r="A274" s="90"/>
      <c r="B274" s="90"/>
      <c r="C274" s="133"/>
      <c r="D274" s="90"/>
      <c r="E274" s="90"/>
      <c r="F274" s="90"/>
      <c r="G274" s="133"/>
      <c r="H274" s="90"/>
      <c r="I274" s="90"/>
    </row>
    <row r="275" spans="1:9" s="170" customFormat="1" x14ac:dyDescent="0.3">
      <c r="A275" s="90"/>
      <c r="B275" s="90"/>
      <c r="C275" s="133"/>
      <c r="D275" s="90"/>
      <c r="E275" s="90"/>
      <c r="F275" s="90"/>
      <c r="G275" s="133"/>
      <c r="H275" s="90"/>
      <c r="I275" s="90"/>
    </row>
    <row r="276" spans="1:9" s="170" customFormat="1" x14ac:dyDescent="0.3">
      <c r="A276" s="90"/>
      <c r="B276" s="90"/>
      <c r="C276" s="133"/>
      <c r="D276" s="90"/>
      <c r="E276" s="90"/>
      <c r="F276" s="90"/>
      <c r="G276" s="133"/>
      <c r="H276" s="90"/>
      <c r="I276" s="90"/>
    </row>
    <row r="277" spans="1:9" s="170" customFormat="1" x14ac:dyDescent="0.3">
      <c r="A277" s="90"/>
      <c r="B277" s="90"/>
      <c r="C277" s="133"/>
      <c r="D277" s="90"/>
      <c r="E277" s="90"/>
      <c r="F277" s="90"/>
      <c r="G277" s="133"/>
      <c r="H277" s="90"/>
      <c r="I277" s="90"/>
    </row>
    <row r="278" spans="1:9" s="170" customFormat="1" x14ac:dyDescent="0.3">
      <c r="A278" s="90"/>
      <c r="B278" s="90"/>
      <c r="C278" s="133"/>
      <c r="D278" s="90"/>
      <c r="E278" s="90"/>
      <c r="F278" s="90"/>
      <c r="G278" s="133"/>
      <c r="H278" s="90"/>
      <c r="I278" s="90"/>
    </row>
    <row r="279" spans="1:9" s="170" customFormat="1" x14ac:dyDescent="0.3">
      <c r="A279" s="90"/>
      <c r="B279" s="90"/>
      <c r="C279" s="133"/>
      <c r="D279" s="90"/>
      <c r="E279" s="90"/>
      <c r="F279" s="90"/>
      <c r="G279" s="133"/>
      <c r="H279" s="90"/>
      <c r="I279" s="90"/>
    </row>
    <row r="280" spans="1:9" s="170" customFormat="1" x14ac:dyDescent="0.3">
      <c r="A280" s="90"/>
      <c r="B280" s="90"/>
      <c r="C280" s="133"/>
      <c r="D280" s="90"/>
      <c r="E280" s="90"/>
      <c r="F280" s="90"/>
      <c r="G280" s="133"/>
      <c r="H280" s="90"/>
      <c r="I280" s="90"/>
    </row>
    <row r="281" spans="1:9" s="170" customFormat="1" x14ac:dyDescent="0.3">
      <c r="A281" s="90"/>
      <c r="B281" s="90"/>
      <c r="C281" s="133"/>
      <c r="D281" s="90"/>
      <c r="E281" s="90"/>
      <c r="F281" s="90"/>
      <c r="G281" s="133"/>
      <c r="H281" s="90"/>
      <c r="I281" s="90"/>
    </row>
    <row r="282" spans="1:9" s="170" customFormat="1" x14ac:dyDescent="0.3">
      <c r="A282" s="90"/>
      <c r="B282" s="90"/>
      <c r="C282" s="133"/>
      <c r="D282" s="90"/>
      <c r="E282" s="90"/>
      <c r="F282" s="90"/>
      <c r="G282" s="133"/>
      <c r="H282" s="90"/>
      <c r="I282" s="90"/>
    </row>
    <row r="283" spans="1:9" s="170" customFormat="1" x14ac:dyDescent="0.3">
      <c r="A283" s="90"/>
      <c r="B283" s="90"/>
      <c r="C283" s="133"/>
      <c r="D283" s="90"/>
      <c r="E283" s="90"/>
      <c r="F283" s="90"/>
      <c r="G283" s="133"/>
      <c r="H283" s="90"/>
      <c r="I283" s="90"/>
    </row>
    <row r="284" spans="1:9" s="170" customFormat="1" x14ac:dyDescent="0.3">
      <c r="A284" s="90"/>
      <c r="B284" s="90"/>
      <c r="C284" s="133"/>
      <c r="D284" s="90"/>
      <c r="E284" s="90"/>
      <c r="F284" s="90"/>
      <c r="G284" s="133"/>
      <c r="H284" s="90"/>
      <c r="I284" s="90"/>
    </row>
    <row r="285" spans="1:9" s="170" customFormat="1" x14ac:dyDescent="0.3">
      <c r="A285" s="90"/>
      <c r="B285" s="90"/>
      <c r="C285" s="133"/>
      <c r="D285" s="90"/>
      <c r="E285" s="90"/>
      <c r="F285" s="90"/>
      <c r="G285" s="133"/>
      <c r="H285" s="90"/>
      <c r="I285" s="90"/>
    </row>
    <row r="286" spans="1:9" s="170" customFormat="1" x14ac:dyDescent="0.3">
      <c r="A286" s="90"/>
      <c r="B286" s="90"/>
      <c r="C286" s="133"/>
      <c r="D286" s="90"/>
      <c r="E286" s="90"/>
      <c r="F286" s="90"/>
      <c r="G286" s="133"/>
      <c r="H286" s="90"/>
      <c r="I286" s="90"/>
    </row>
    <row r="287" spans="1:9" s="170" customFormat="1" x14ac:dyDescent="0.3">
      <c r="A287" s="90"/>
      <c r="B287" s="90"/>
      <c r="C287" s="133"/>
      <c r="D287" s="90"/>
      <c r="E287" s="90"/>
      <c r="F287" s="90"/>
      <c r="G287" s="133"/>
      <c r="H287" s="90"/>
      <c r="I287" s="90"/>
    </row>
    <row r="288" spans="1:9" s="170" customFormat="1" x14ac:dyDescent="0.3">
      <c r="A288" s="90"/>
      <c r="B288" s="90"/>
      <c r="C288" s="133"/>
      <c r="D288" s="90"/>
      <c r="E288" s="90"/>
      <c r="F288" s="90"/>
      <c r="G288" s="133"/>
      <c r="H288" s="90"/>
      <c r="I288" s="90"/>
    </row>
    <row r="289" spans="1:9" s="170" customFormat="1" x14ac:dyDescent="0.3">
      <c r="A289" s="90"/>
      <c r="B289" s="90"/>
      <c r="C289" s="133"/>
      <c r="D289" s="90"/>
      <c r="E289" s="90"/>
      <c r="F289" s="90"/>
      <c r="G289" s="133"/>
      <c r="H289" s="90"/>
      <c r="I289" s="90"/>
    </row>
    <row r="290" spans="1:9" s="170" customFormat="1" x14ac:dyDescent="0.3">
      <c r="A290" s="90"/>
      <c r="B290" s="90"/>
      <c r="C290" s="133"/>
      <c r="D290" s="90"/>
      <c r="E290" s="90"/>
      <c r="F290" s="90"/>
      <c r="G290" s="133"/>
      <c r="H290" s="90"/>
      <c r="I290" s="90"/>
    </row>
    <row r="291" spans="1:9" s="170" customFormat="1" x14ac:dyDescent="0.3">
      <c r="A291" s="90"/>
      <c r="B291" s="90"/>
      <c r="C291" s="133"/>
      <c r="D291" s="90"/>
      <c r="E291" s="90"/>
      <c r="F291" s="90"/>
      <c r="G291" s="133"/>
      <c r="H291" s="90"/>
      <c r="I291" s="90"/>
    </row>
    <row r="292" spans="1:9" s="170" customFormat="1" x14ac:dyDescent="0.3">
      <c r="A292" s="90"/>
      <c r="B292" s="90"/>
      <c r="C292" s="133"/>
      <c r="D292" s="90"/>
      <c r="E292" s="90"/>
      <c r="F292" s="90"/>
      <c r="G292" s="133"/>
      <c r="H292" s="90"/>
      <c r="I292" s="90"/>
    </row>
    <row r="293" spans="1:9" s="170" customFormat="1" x14ac:dyDescent="0.3">
      <c r="A293" s="90"/>
      <c r="B293" s="90"/>
      <c r="C293" s="133"/>
      <c r="D293" s="90"/>
      <c r="E293" s="90"/>
      <c r="F293" s="90"/>
      <c r="G293" s="133"/>
      <c r="H293" s="90"/>
      <c r="I293" s="90"/>
    </row>
    <row r="294" spans="1:9" s="170" customFormat="1" x14ac:dyDescent="0.3">
      <c r="A294" s="90"/>
      <c r="B294" s="90"/>
      <c r="C294" s="133"/>
      <c r="D294" s="90"/>
      <c r="E294" s="90"/>
      <c r="F294" s="90"/>
      <c r="G294" s="133"/>
      <c r="H294" s="90"/>
      <c r="I294" s="90"/>
    </row>
    <row r="295" spans="1:9" s="170" customFormat="1" x14ac:dyDescent="0.3">
      <c r="A295" s="90"/>
      <c r="B295" s="90"/>
      <c r="C295" s="133"/>
      <c r="D295" s="90"/>
      <c r="E295" s="90"/>
      <c r="F295" s="90"/>
      <c r="G295" s="133"/>
      <c r="H295" s="90"/>
      <c r="I295" s="90"/>
    </row>
    <row r="296" spans="1:9" s="170" customFormat="1" x14ac:dyDescent="0.3">
      <c r="A296" s="90"/>
      <c r="B296" s="90"/>
      <c r="C296" s="133"/>
      <c r="D296" s="90"/>
      <c r="E296" s="90"/>
      <c r="F296" s="90"/>
      <c r="G296" s="133"/>
      <c r="H296" s="90"/>
      <c r="I296" s="90"/>
    </row>
    <row r="297" spans="1:9" s="170" customFormat="1" x14ac:dyDescent="0.3">
      <c r="A297" s="90"/>
      <c r="B297" s="90"/>
      <c r="C297" s="133"/>
      <c r="D297" s="90"/>
      <c r="E297" s="90"/>
      <c r="F297" s="90"/>
      <c r="G297" s="133"/>
      <c r="H297" s="90"/>
      <c r="I297" s="90"/>
    </row>
    <row r="298" spans="1:9" s="170" customFormat="1" x14ac:dyDescent="0.3">
      <c r="A298" s="90"/>
      <c r="B298" s="90"/>
      <c r="C298" s="133"/>
      <c r="D298" s="90"/>
      <c r="E298" s="90"/>
      <c r="F298" s="90"/>
      <c r="G298" s="133"/>
      <c r="H298" s="90"/>
      <c r="I298" s="90"/>
    </row>
    <row r="299" spans="1:9" s="170" customFormat="1" x14ac:dyDescent="0.3">
      <c r="A299" s="90"/>
      <c r="B299" s="90"/>
      <c r="C299" s="133"/>
      <c r="D299" s="90"/>
      <c r="E299" s="90"/>
      <c r="F299" s="90"/>
      <c r="G299" s="133"/>
      <c r="H299" s="90"/>
      <c r="I299" s="90"/>
    </row>
    <row r="300" spans="1:9" s="170" customFormat="1" x14ac:dyDescent="0.3">
      <c r="A300" s="90"/>
      <c r="B300" s="90"/>
      <c r="C300" s="133"/>
      <c r="D300" s="90"/>
      <c r="E300" s="90"/>
      <c r="F300" s="90"/>
      <c r="G300" s="133"/>
      <c r="H300" s="90"/>
      <c r="I300" s="90"/>
    </row>
    <row r="301" spans="1:9" s="170" customFormat="1" x14ac:dyDescent="0.3">
      <c r="A301" s="90"/>
      <c r="B301" s="90"/>
      <c r="C301" s="133"/>
      <c r="D301" s="90"/>
      <c r="E301" s="90"/>
      <c r="F301" s="90"/>
      <c r="G301" s="133"/>
      <c r="H301" s="90"/>
      <c r="I301" s="90"/>
    </row>
    <row r="302" spans="1:9" s="170" customFormat="1" x14ac:dyDescent="0.3">
      <c r="A302" s="90"/>
      <c r="B302" s="90"/>
      <c r="C302" s="133"/>
      <c r="D302" s="90"/>
      <c r="E302" s="90"/>
      <c r="F302" s="90"/>
      <c r="G302" s="133"/>
      <c r="H302" s="90"/>
      <c r="I302" s="90"/>
    </row>
    <row r="303" spans="1:9" s="170" customFormat="1" x14ac:dyDescent="0.3">
      <c r="A303" s="90"/>
      <c r="B303" s="90"/>
      <c r="C303" s="133"/>
      <c r="D303" s="90"/>
      <c r="E303" s="90"/>
      <c r="F303" s="90"/>
      <c r="G303" s="133"/>
      <c r="H303" s="90"/>
      <c r="I303" s="90"/>
    </row>
    <row r="304" spans="1:9" s="170" customFormat="1" x14ac:dyDescent="0.3">
      <c r="A304" s="90"/>
      <c r="B304" s="90"/>
      <c r="C304" s="133"/>
      <c r="D304" s="90"/>
      <c r="E304" s="90"/>
      <c r="F304" s="90"/>
      <c r="G304" s="133"/>
      <c r="H304" s="90"/>
      <c r="I304" s="90"/>
    </row>
    <row r="305" spans="1:9" s="170" customFormat="1" x14ac:dyDescent="0.3">
      <c r="A305" s="90"/>
      <c r="B305" s="90"/>
      <c r="C305" s="133"/>
      <c r="D305" s="90"/>
      <c r="E305" s="90"/>
      <c r="F305" s="90"/>
      <c r="G305" s="133"/>
      <c r="H305" s="90"/>
      <c r="I305" s="90"/>
    </row>
    <row r="306" spans="1:9" s="170" customFormat="1" x14ac:dyDescent="0.3">
      <c r="A306" s="90"/>
      <c r="B306" s="90"/>
      <c r="C306" s="133"/>
      <c r="D306" s="90"/>
      <c r="E306" s="90"/>
      <c r="F306" s="90"/>
      <c r="G306" s="133"/>
      <c r="H306" s="90"/>
      <c r="I306" s="90"/>
    </row>
    <row r="307" spans="1:9" s="170" customFormat="1" x14ac:dyDescent="0.3">
      <c r="A307" s="90"/>
      <c r="B307" s="90"/>
      <c r="C307" s="133"/>
      <c r="D307" s="90"/>
      <c r="E307" s="90"/>
      <c r="F307" s="90"/>
      <c r="G307" s="133"/>
      <c r="H307" s="90"/>
      <c r="I307" s="90"/>
    </row>
    <row r="308" spans="1:9" s="170" customFormat="1" x14ac:dyDescent="0.3">
      <c r="A308" s="90"/>
      <c r="B308" s="90"/>
      <c r="C308" s="133"/>
      <c r="D308" s="90"/>
      <c r="E308" s="90"/>
      <c r="F308" s="90"/>
      <c r="G308" s="133"/>
      <c r="H308" s="90"/>
      <c r="I308" s="90"/>
    </row>
    <row r="309" spans="1:9" s="170" customFormat="1" x14ac:dyDescent="0.3">
      <c r="A309" s="90"/>
      <c r="B309" s="90"/>
      <c r="C309" s="133"/>
      <c r="D309" s="90"/>
      <c r="E309" s="90"/>
      <c r="F309" s="90"/>
      <c r="G309" s="133"/>
      <c r="H309" s="90"/>
      <c r="I309" s="90"/>
    </row>
    <row r="310" spans="1:9" s="170" customFormat="1" x14ac:dyDescent="0.3">
      <c r="A310" s="90"/>
      <c r="B310" s="90"/>
      <c r="C310" s="133"/>
      <c r="D310" s="90"/>
      <c r="E310" s="90"/>
      <c r="F310" s="90"/>
      <c r="G310" s="133"/>
      <c r="H310" s="90"/>
      <c r="I310" s="90"/>
    </row>
    <row r="311" spans="1:9" s="170" customFormat="1" x14ac:dyDescent="0.3">
      <c r="A311" s="90"/>
      <c r="B311" s="90"/>
      <c r="C311" s="133"/>
      <c r="D311" s="90"/>
      <c r="E311" s="90"/>
      <c r="F311" s="90"/>
      <c r="G311" s="133"/>
      <c r="H311" s="90"/>
      <c r="I311" s="90"/>
    </row>
    <row r="312" spans="1:9" s="170" customFormat="1" x14ac:dyDescent="0.3">
      <c r="A312" s="90"/>
      <c r="B312" s="90"/>
      <c r="C312" s="133"/>
      <c r="D312" s="90"/>
      <c r="E312" s="90"/>
      <c r="F312" s="90"/>
      <c r="G312" s="133"/>
      <c r="H312" s="90"/>
      <c r="I312" s="90"/>
    </row>
    <row r="313" spans="1:9" s="170" customFormat="1" x14ac:dyDescent="0.3">
      <c r="A313" s="90"/>
      <c r="B313" s="90"/>
      <c r="C313" s="133"/>
      <c r="D313" s="90"/>
      <c r="E313" s="90"/>
      <c r="F313" s="90"/>
      <c r="G313" s="133"/>
      <c r="H313" s="90"/>
      <c r="I313" s="90"/>
    </row>
    <row r="314" spans="1:9" s="170" customFormat="1" x14ac:dyDescent="0.3">
      <c r="A314" s="90"/>
      <c r="B314" s="90"/>
      <c r="C314" s="133"/>
      <c r="D314" s="90"/>
      <c r="E314" s="90"/>
      <c r="F314" s="90"/>
      <c r="G314" s="133"/>
      <c r="H314" s="90"/>
      <c r="I314" s="90"/>
    </row>
    <row r="315" spans="1:9" s="170" customFormat="1" x14ac:dyDescent="0.3">
      <c r="A315" s="90"/>
      <c r="B315" s="90"/>
      <c r="C315" s="133"/>
      <c r="D315" s="90"/>
      <c r="E315" s="90"/>
      <c r="F315" s="90"/>
      <c r="G315" s="133"/>
      <c r="H315" s="90"/>
      <c r="I315" s="90"/>
    </row>
    <row r="316" spans="1:9" s="170" customFormat="1" x14ac:dyDescent="0.3">
      <c r="A316" s="90"/>
      <c r="B316" s="90"/>
      <c r="C316" s="133"/>
      <c r="D316" s="90"/>
      <c r="E316" s="90"/>
      <c r="F316" s="90"/>
      <c r="G316" s="133"/>
      <c r="H316" s="90"/>
      <c r="I316" s="90"/>
    </row>
    <row r="317" spans="1:9" s="170" customFormat="1" x14ac:dyDescent="0.3">
      <c r="A317" s="90"/>
      <c r="B317" s="90"/>
      <c r="C317" s="133"/>
      <c r="D317" s="90"/>
      <c r="E317" s="90"/>
      <c r="F317" s="90"/>
      <c r="G317" s="133"/>
      <c r="H317" s="90"/>
      <c r="I317" s="90"/>
    </row>
    <row r="318" spans="1:9" s="170" customFormat="1" x14ac:dyDescent="0.3">
      <c r="A318" s="90"/>
      <c r="B318" s="90"/>
      <c r="C318" s="133"/>
      <c r="D318" s="90"/>
      <c r="E318" s="90"/>
      <c r="F318" s="90"/>
      <c r="G318" s="133"/>
      <c r="H318" s="90"/>
      <c r="I318" s="90"/>
    </row>
    <row r="319" spans="1:9" s="170" customFormat="1" x14ac:dyDescent="0.3">
      <c r="A319" s="90"/>
      <c r="B319" s="90"/>
      <c r="C319" s="133"/>
      <c r="D319" s="90"/>
      <c r="E319" s="90"/>
      <c r="F319" s="90"/>
      <c r="G319" s="133"/>
      <c r="H319" s="90"/>
      <c r="I319" s="90"/>
    </row>
    <row r="320" spans="1:9" s="170" customFormat="1" x14ac:dyDescent="0.3">
      <c r="A320" s="90"/>
      <c r="B320" s="90"/>
      <c r="C320" s="133"/>
      <c r="D320" s="90"/>
      <c r="E320" s="90"/>
      <c r="F320" s="90"/>
      <c r="G320" s="133"/>
      <c r="H320" s="90"/>
      <c r="I320" s="90"/>
    </row>
    <row r="321" spans="1:9" s="170" customFormat="1" x14ac:dyDescent="0.3">
      <c r="A321" s="90"/>
      <c r="B321" s="90"/>
      <c r="C321" s="133"/>
      <c r="D321" s="90"/>
      <c r="E321" s="90"/>
      <c r="F321" s="90"/>
      <c r="G321" s="133"/>
      <c r="H321" s="90"/>
      <c r="I321" s="90"/>
    </row>
    <row r="322" spans="1:9" s="170" customFormat="1" x14ac:dyDescent="0.3">
      <c r="A322" s="90"/>
      <c r="B322" s="90"/>
      <c r="C322" s="133"/>
      <c r="D322" s="90"/>
      <c r="E322" s="90"/>
      <c r="F322" s="90"/>
      <c r="G322" s="133"/>
      <c r="H322" s="90"/>
      <c r="I322" s="90"/>
    </row>
    <row r="323" spans="1:9" s="170" customFormat="1" x14ac:dyDescent="0.3">
      <c r="A323" s="90"/>
      <c r="B323" s="90"/>
      <c r="C323" s="133"/>
      <c r="D323" s="90"/>
      <c r="E323" s="90"/>
      <c r="F323" s="90"/>
      <c r="G323" s="133"/>
      <c r="H323" s="90"/>
      <c r="I323" s="90"/>
    </row>
    <row r="324" spans="1:9" s="170" customFormat="1" x14ac:dyDescent="0.3">
      <c r="A324" s="90"/>
      <c r="B324" s="90"/>
      <c r="C324" s="133"/>
      <c r="D324" s="90"/>
      <c r="E324" s="90"/>
      <c r="F324" s="90"/>
      <c r="G324" s="133"/>
      <c r="H324" s="90"/>
      <c r="I324" s="90"/>
    </row>
    <row r="325" spans="1:9" s="170" customFormat="1" x14ac:dyDescent="0.3">
      <c r="A325" s="90"/>
      <c r="B325" s="90"/>
      <c r="C325" s="133"/>
      <c r="D325" s="90"/>
      <c r="E325" s="90"/>
      <c r="F325" s="90"/>
      <c r="G325" s="133"/>
      <c r="H325" s="90"/>
      <c r="I325" s="90"/>
    </row>
    <row r="326" spans="1:9" s="170" customFormat="1" x14ac:dyDescent="0.3">
      <c r="A326" s="90"/>
      <c r="B326" s="90"/>
      <c r="C326" s="133"/>
      <c r="D326" s="90"/>
      <c r="E326" s="90"/>
      <c r="F326" s="90"/>
      <c r="G326" s="133"/>
      <c r="H326" s="90"/>
      <c r="I326" s="90"/>
    </row>
    <row r="327" spans="1:9" s="170" customFormat="1" x14ac:dyDescent="0.3">
      <c r="A327" s="90"/>
      <c r="B327" s="90"/>
      <c r="C327" s="133"/>
      <c r="D327" s="90"/>
      <c r="E327" s="90"/>
      <c r="F327" s="90"/>
      <c r="G327" s="133"/>
      <c r="H327" s="90"/>
      <c r="I327" s="90"/>
    </row>
    <row r="328" spans="1:9" s="170" customFormat="1" x14ac:dyDescent="0.3">
      <c r="A328" s="90"/>
      <c r="B328" s="90"/>
      <c r="C328" s="133"/>
      <c r="D328" s="90"/>
      <c r="E328" s="90"/>
      <c r="F328" s="90"/>
      <c r="G328" s="133"/>
      <c r="H328" s="90"/>
      <c r="I328" s="90"/>
    </row>
    <row r="329" spans="1:9" s="170" customFormat="1" x14ac:dyDescent="0.3">
      <c r="A329" s="90"/>
      <c r="B329" s="90"/>
      <c r="C329" s="133"/>
      <c r="D329" s="90"/>
      <c r="E329" s="90"/>
      <c r="F329" s="90"/>
      <c r="G329" s="133"/>
      <c r="H329" s="90"/>
      <c r="I329" s="90"/>
    </row>
    <row r="330" spans="1:9" s="170" customFormat="1" x14ac:dyDescent="0.3">
      <c r="A330" s="90"/>
      <c r="B330" s="90"/>
      <c r="C330" s="133"/>
      <c r="D330" s="90"/>
      <c r="E330" s="90"/>
      <c r="F330" s="90"/>
      <c r="G330" s="133"/>
      <c r="H330" s="90"/>
      <c r="I330" s="90"/>
    </row>
    <row r="331" spans="1:9" s="170" customFormat="1" x14ac:dyDescent="0.3">
      <c r="A331" s="90"/>
      <c r="B331" s="90"/>
      <c r="C331" s="133"/>
      <c r="D331" s="90"/>
      <c r="E331" s="90"/>
      <c r="F331" s="90"/>
      <c r="G331" s="133"/>
      <c r="H331" s="90"/>
      <c r="I331" s="90"/>
    </row>
    <row r="332" spans="1:9" s="170" customFormat="1" x14ac:dyDescent="0.3">
      <c r="A332" s="90"/>
      <c r="B332" s="90"/>
      <c r="C332" s="133"/>
      <c r="D332" s="90"/>
      <c r="E332" s="90"/>
      <c r="F332" s="90"/>
      <c r="G332" s="133"/>
      <c r="H332" s="90"/>
      <c r="I332" s="90"/>
    </row>
    <row r="333" spans="1:9" s="170" customFormat="1" x14ac:dyDescent="0.3">
      <c r="A333" s="90"/>
      <c r="B333" s="90"/>
      <c r="C333" s="133"/>
      <c r="D333" s="90"/>
      <c r="E333" s="90"/>
      <c r="F333" s="90"/>
      <c r="G333" s="133"/>
      <c r="H333" s="90"/>
      <c r="I333" s="90"/>
    </row>
    <row r="334" spans="1:9" s="170" customFormat="1" x14ac:dyDescent="0.3">
      <c r="A334" s="90"/>
      <c r="B334" s="90"/>
      <c r="C334" s="133"/>
      <c r="D334" s="90"/>
      <c r="E334" s="90"/>
      <c r="F334" s="90"/>
      <c r="G334" s="133"/>
      <c r="H334" s="90"/>
      <c r="I334" s="90"/>
    </row>
    <row r="335" spans="1:9" s="170" customFormat="1" x14ac:dyDescent="0.3">
      <c r="A335" s="90"/>
      <c r="B335" s="90"/>
      <c r="C335" s="133"/>
      <c r="D335" s="90"/>
      <c r="E335" s="90"/>
      <c r="F335" s="90"/>
      <c r="G335" s="133"/>
      <c r="H335" s="90"/>
      <c r="I335" s="90"/>
    </row>
    <row r="336" spans="1:9" s="170" customFormat="1" x14ac:dyDescent="0.3">
      <c r="A336" s="90"/>
      <c r="B336" s="90"/>
      <c r="C336" s="133"/>
      <c r="D336" s="90"/>
      <c r="E336" s="90"/>
      <c r="F336" s="90"/>
      <c r="G336" s="133"/>
      <c r="H336" s="90"/>
      <c r="I336" s="90"/>
    </row>
    <row r="337" spans="1:9" s="170" customFormat="1" x14ac:dyDescent="0.3">
      <c r="A337" s="90"/>
      <c r="B337" s="90"/>
      <c r="C337" s="133"/>
      <c r="D337" s="90"/>
      <c r="E337" s="90"/>
      <c r="F337" s="90"/>
      <c r="G337" s="133"/>
      <c r="H337" s="90"/>
      <c r="I337" s="90"/>
    </row>
    <row r="338" spans="1:9" s="170" customFormat="1" x14ac:dyDescent="0.3">
      <c r="A338" s="90"/>
      <c r="B338" s="90"/>
      <c r="C338" s="133"/>
      <c r="D338" s="90"/>
      <c r="E338" s="90"/>
      <c r="F338" s="90"/>
      <c r="G338" s="133"/>
      <c r="H338" s="90"/>
      <c r="I338" s="90"/>
    </row>
    <row r="339" spans="1:9" s="170" customFormat="1" x14ac:dyDescent="0.3">
      <c r="A339" s="90"/>
      <c r="B339" s="90"/>
      <c r="C339" s="133"/>
      <c r="D339" s="90"/>
      <c r="E339" s="90"/>
      <c r="F339" s="90"/>
      <c r="G339" s="133"/>
      <c r="H339" s="90"/>
      <c r="I339" s="90"/>
    </row>
    <row r="340" spans="1:9" s="170" customFormat="1" x14ac:dyDescent="0.3">
      <c r="A340" s="90"/>
      <c r="B340" s="90"/>
      <c r="C340" s="133"/>
      <c r="D340" s="90"/>
      <c r="E340" s="90"/>
      <c r="F340" s="90"/>
      <c r="G340" s="133"/>
      <c r="H340" s="90"/>
      <c r="I340" s="90"/>
    </row>
    <row r="341" spans="1:9" s="170" customFormat="1" x14ac:dyDescent="0.3">
      <c r="A341" s="90"/>
      <c r="B341" s="90"/>
      <c r="C341" s="133"/>
      <c r="D341" s="90"/>
      <c r="E341" s="90"/>
      <c r="F341" s="90"/>
      <c r="G341" s="133"/>
      <c r="H341" s="90"/>
      <c r="I341" s="90"/>
    </row>
    <row r="342" spans="1:9" s="170" customFormat="1" x14ac:dyDescent="0.3">
      <c r="A342" s="90"/>
      <c r="B342" s="90"/>
      <c r="C342" s="133"/>
      <c r="D342" s="90"/>
      <c r="E342" s="90"/>
      <c r="F342" s="90"/>
      <c r="G342" s="133"/>
      <c r="H342" s="90"/>
      <c r="I342" s="90"/>
    </row>
    <row r="343" spans="1:9" s="170" customFormat="1" x14ac:dyDescent="0.3">
      <c r="A343" s="90"/>
      <c r="B343" s="90"/>
      <c r="C343" s="133"/>
      <c r="D343" s="90"/>
      <c r="E343" s="90"/>
      <c r="F343" s="90"/>
      <c r="G343" s="133"/>
      <c r="H343" s="90"/>
      <c r="I343" s="90"/>
    </row>
    <row r="344" spans="1:9" s="170" customFormat="1" x14ac:dyDescent="0.3">
      <c r="A344" s="90"/>
      <c r="B344" s="90"/>
      <c r="C344" s="133"/>
      <c r="D344" s="90"/>
      <c r="E344" s="90"/>
      <c r="F344" s="90"/>
      <c r="G344" s="133"/>
      <c r="H344" s="90"/>
      <c r="I344" s="90"/>
    </row>
    <row r="345" spans="1:9" s="170" customFormat="1" x14ac:dyDescent="0.3">
      <c r="A345" s="90"/>
      <c r="B345" s="90"/>
      <c r="C345" s="133"/>
      <c r="D345" s="90"/>
      <c r="E345" s="90"/>
      <c r="F345" s="90"/>
      <c r="G345" s="133"/>
      <c r="H345" s="90"/>
      <c r="I345" s="90"/>
    </row>
    <row r="346" spans="1:9" s="170" customFormat="1" x14ac:dyDescent="0.3">
      <c r="A346" s="90"/>
      <c r="B346" s="90"/>
      <c r="C346" s="133"/>
      <c r="D346" s="90"/>
      <c r="E346" s="90"/>
      <c r="F346" s="90"/>
      <c r="G346" s="133"/>
      <c r="H346" s="90"/>
      <c r="I346" s="90"/>
    </row>
    <row r="347" spans="1:9" s="170" customFormat="1" x14ac:dyDescent="0.3">
      <c r="A347" s="90"/>
      <c r="B347" s="90"/>
      <c r="C347" s="133"/>
      <c r="D347" s="90"/>
      <c r="E347" s="90"/>
      <c r="F347" s="90"/>
      <c r="G347" s="133"/>
      <c r="H347" s="90"/>
      <c r="I347" s="90"/>
    </row>
    <row r="348" spans="1:9" s="170" customFormat="1" x14ac:dyDescent="0.3">
      <c r="A348" s="90"/>
      <c r="B348" s="90"/>
      <c r="C348" s="133"/>
      <c r="D348" s="90"/>
      <c r="E348" s="90"/>
      <c r="F348" s="90"/>
      <c r="G348" s="133"/>
      <c r="H348" s="90"/>
      <c r="I348" s="90"/>
    </row>
    <row r="349" spans="1:9" s="170" customFormat="1" x14ac:dyDescent="0.3">
      <c r="A349" s="90"/>
      <c r="B349" s="90"/>
      <c r="C349" s="133"/>
      <c r="D349" s="90"/>
      <c r="E349" s="90"/>
      <c r="F349" s="90"/>
      <c r="G349" s="133"/>
      <c r="H349" s="90"/>
      <c r="I349" s="90"/>
    </row>
    <row r="350" spans="1:9" s="170" customFormat="1" x14ac:dyDescent="0.3">
      <c r="A350" s="90"/>
      <c r="B350" s="90"/>
      <c r="C350" s="133"/>
      <c r="D350" s="90"/>
      <c r="E350" s="90"/>
      <c r="F350" s="90"/>
      <c r="G350" s="133"/>
      <c r="H350" s="90"/>
      <c r="I350" s="90"/>
    </row>
    <row r="351" spans="1:9" s="170" customFormat="1" x14ac:dyDescent="0.3">
      <c r="A351" s="90"/>
      <c r="B351" s="90"/>
      <c r="C351" s="133"/>
      <c r="D351" s="90"/>
      <c r="E351" s="90"/>
      <c r="F351" s="90"/>
      <c r="G351" s="133"/>
      <c r="H351" s="90"/>
      <c r="I351" s="90"/>
    </row>
    <row r="352" spans="1:9" s="170" customFormat="1" x14ac:dyDescent="0.3">
      <c r="A352" s="90"/>
      <c r="B352" s="90"/>
      <c r="C352" s="133"/>
      <c r="D352" s="90"/>
      <c r="E352" s="90"/>
      <c r="F352" s="90"/>
      <c r="G352" s="133"/>
      <c r="H352" s="90"/>
      <c r="I352" s="90"/>
    </row>
    <row r="353" spans="1:9" s="170" customFormat="1" x14ac:dyDescent="0.3">
      <c r="A353" s="90"/>
      <c r="B353" s="90"/>
      <c r="C353" s="133"/>
      <c r="D353" s="90"/>
      <c r="E353" s="90"/>
      <c r="F353" s="90"/>
      <c r="G353" s="133"/>
      <c r="H353" s="90"/>
      <c r="I353" s="90"/>
    </row>
    <row r="354" spans="1:9" s="170" customFormat="1" x14ac:dyDescent="0.3">
      <c r="A354" s="90"/>
      <c r="B354" s="90"/>
      <c r="C354" s="133"/>
      <c r="D354" s="90"/>
      <c r="E354" s="90"/>
      <c r="F354" s="90"/>
      <c r="G354" s="133"/>
      <c r="H354" s="90"/>
      <c r="I354" s="90"/>
    </row>
    <row r="355" spans="1:9" s="170" customFormat="1" x14ac:dyDescent="0.3">
      <c r="A355" s="90"/>
      <c r="B355" s="90"/>
      <c r="C355" s="133"/>
      <c r="D355" s="90"/>
      <c r="E355" s="90"/>
      <c r="F355" s="90"/>
      <c r="G355" s="133"/>
      <c r="H355" s="90"/>
      <c r="I355" s="90"/>
    </row>
    <row r="356" spans="1:9" s="170" customFormat="1" x14ac:dyDescent="0.3">
      <c r="A356" s="90"/>
      <c r="B356" s="90"/>
      <c r="C356" s="133"/>
      <c r="D356" s="90"/>
      <c r="E356" s="90"/>
      <c r="F356" s="90"/>
      <c r="G356" s="133"/>
      <c r="H356" s="90"/>
      <c r="I356" s="90"/>
    </row>
    <row r="357" spans="1:9" s="170" customFormat="1" x14ac:dyDescent="0.3">
      <c r="A357" s="90"/>
      <c r="B357" s="90"/>
      <c r="C357" s="133"/>
      <c r="D357" s="90"/>
      <c r="E357" s="90"/>
      <c r="F357" s="90"/>
      <c r="G357" s="133"/>
      <c r="H357" s="90"/>
      <c r="I357" s="90"/>
    </row>
    <row r="358" spans="1:9" s="170" customFormat="1" x14ac:dyDescent="0.3">
      <c r="A358" s="90"/>
      <c r="B358" s="90"/>
      <c r="C358" s="133"/>
      <c r="D358" s="90"/>
      <c r="E358" s="90"/>
      <c r="F358" s="90"/>
      <c r="G358" s="133"/>
      <c r="H358" s="90"/>
      <c r="I358" s="90"/>
    </row>
    <row r="359" spans="1:9" s="170" customFormat="1" x14ac:dyDescent="0.3">
      <c r="A359" s="90"/>
      <c r="B359" s="90"/>
      <c r="C359" s="133"/>
      <c r="D359" s="90"/>
      <c r="E359" s="90"/>
      <c r="F359" s="90"/>
      <c r="G359" s="133"/>
      <c r="H359" s="90"/>
      <c r="I359" s="90"/>
    </row>
    <row r="360" spans="1:9" s="170" customFormat="1" x14ac:dyDescent="0.3">
      <c r="A360" s="90"/>
      <c r="B360" s="90"/>
      <c r="C360" s="133"/>
      <c r="D360" s="90"/>
      <c r="E360" s="90"/>
      <c r="F360" s="90"/>
      <c r="G360" s="133"/>
      <c r="H360" s="90"/>
      <c r="I360" s="90"/>
    </row>
    <row r="361" spans="1:9" s="170" customFormat="1" x14ac:dyDescent="0.3">
      <c r="A361" s="90"/>
      <c r="B361" s="90"/>
      <c r="C361" s="133"/>
      <c r="D361" s="90"/>
      <c r="E361" s="90"/>
      <c r="F361" s="90"/>
      <c r="G361" s="133"/>
      <c r="H361" s="90"/>
      <c r="I361" s="90"/>
    </row>
    <row r="362" spans="1:9" s="170" customFormat="1" x14ac:dyDescent="0.3">
      <c r="A362" s="90"/>
      <c r="B362" s="90"/>
      <c r="C362" s="133"/>
      <c r="D362" s="90"/>
      <c r="E362" s="90"/>
      <c r="F362" s="90"/>
      <c r="G362" s="133"/>
      <c r="H362" s="90"/>
      <c r="I362" s="90"/>
    </row>
    <row r="363" spans="1:9" s="170" customFormat="1" x14ac:dyDescent="0.3">
      <c r="A363" s="90"/>
      <c r="B363" s="90"/>
      <c r="C363" s="133"/>
      <c r="D363" s="90"/>
      <c r="E363" s="90"/>
      <c r="F363" s="90"/>
      <c r="G363" s="133"/>
      <c r="H363" s="90"/>
      <c r="I363" s="90"/>
    </row>
    <row r="364" spans="1:9" s="170" customFormat="1" x14ac:dyDescent="0.3">
      <c r="A364" s="90"/>
      <c r="B364" s="90"/>
      <c r="C364" s="133"/>
      <c r="D364" s="90"/>
      <c r="E364" s="90"/>
      <c r="F364" s="90"/>
      <c r="G364" s="133"/>
      <c r="H364" s="90"/>
      <c r="I364" s="90"/>
    </row>
    <row r="365" spans="1:9" s="170" customFormat="1" x14ac:dyDescent="0.3">
      <c r="A365" s="90"/>
      <c r="B365" s="90"/>
      <c r="C365" s="133"/>
      <c r="D365" s="90"/>
      <c r="E365" s="90"/>
      <c r="F365" s="90"/>
      <c r="G365" s="133"/>
      <c r="H365" s="90"/>
      <c r="I365" s="90"/>
    </row>
    <row r="366" spans="1:9" s="170" customFormat="1" x14ac:dyDescent="0.3">
      <c r="A366" s="90"/>
      <c r="B366" s="90"/>
      <c r="C366" s="133"/>
      <c r="D366" s="90"/>
      <c r="E366" s="90"/>
      <c r="F366" s="90"/>
      <c r="G366" s="133"/>
      <c r="H366" s="90"/>
      <c r="I366" s="90"/>
    </row>
    <row r="367" spans="1:9" s="170" customFormat="1" x14ac:dyDescent="0.3">
      <c r="A367" s="90"/>
      <c r="B367" s="90"/>
      <c r="C367" s="133"/>
      <c r="D367" s="90"/>
      <c r="E367" s="90"/>
      <c r="F367" s="90"/>
      <c r="G367" s="133"/>
      <c r="H367" s="90"/>
      <c r="I367" s="90"/>
    </row>
    <row r="368" spans="1:9" s="170" customFormat="1" x14ac:dyDescent="0.3">
      <c r="A368" s="90"/>
      <c r="B368" s="90"/>
      <c r="C368" s="133"/>
      <c r="D368" s="90"/>
      <c r="E368" s="90"/>
      <c r="F368" s="90"/>
      <c r="G368" s="133"/>
      <c r="H368" s="90"/>
      <c r="I368" s="90"/>
    </row>
    <row r="369" spans="1:9" s="170" customFormat="1" x14ac:dyDescent="0.3">
      <c r="A369" s="90"/>
      <c r="B369" s="90"/>
      <c r="C369" s="133"/>
      <c r="D369" s="90"/>
      <c r="E369" s="90"/>
      <c r="F369" s="90"/>
      <c r="G369" s="133"/>
      <c r="H369" s="90"/>
      <c r="I369" s="90"/>
    </row>
    <row r="370" spans="1:9" s="170" customFormat="1" x14ac:dyDescent="0.3">
      <c r="A370" s="90"/>
      <c r="B370" s="90"/>
      <c r="C370" s="133"/>
      <c r="D370" s="90"/>
      <c r="E370" s="90"/>
      <c r="F370" s="90"/>
      <c r="G370" s="133"/>
      <c r="H370" s="90"/>
      <c r="I370" s="90"/>
    </row>
    <row r="371" spans="1:9" s="170" customFormat="1" x14ac:dyDescent="0.3">
      <c r="A371" s="90"/>
      <c r="B371" s="90"/>
      <c r="C371" s="133"/>
      <c r="D371" s="90"/>
      <c r="E371" s="90"/>
      <c r="F371" s="90"/>
      <c r="G371" s="133"/>
      <c r="H371" s="90"/>
      <c r="I371" s="90"/>
    </row>
    <row r="372" spans="1:9" s="170" customFormat="1" x14ac:dyDescent="0.3">
      <c r="A372" s="90"/>
      <c r="B372" s="90"/>
      <c r="C372" s="133"/>
      <c r="D372" s="90"/>
      <c r="E372" s="90"/>
      <c r="F372" s="90"/>
      <c r="G372" s="133"/>
      <c r="H372" s="90"/>
      <c r="I372" s="90"/>
    </row>
    <row r="373" spans="1:9" s="170" customFormat="1" x14ac:dyDescent="0.3">
      <c r="A373" s="90"/>
      <c r="B373" s="90"/>
      <c r="C373" s="133"/>
      <c r="D373" s="90"/>
      <c r="E373" s="90"/>
      <c r="F373" s="90"/>
      <c r="G373" s="133"/>
      <c r="H373" s="90"/>
      <c r="I373" s="90"/>
    </row>
    <row r="374" spans="1:9" s="170" customFormat="1" x14ac:dyDescent="0.3">
      <c r="A374" s="90"/>
      <c r="B374" s="90"/>
      <c r="C374" s="133"/>
      <c r="D374" s="90"/>
      <c r="E374" s="90"/>
      <c r="F374" s="90"/>
      <c r="G374" s="133"/>
      <c r="H374" s="90"/>
      <c r="I374" s="90"/>
    </row>
    <row r="375" spans="1:9" s="170" customFormat="1" x14ac:dyDescent="0.3">
      <c r="A375" s="90"/>
      <c r="B375" s="90"/>
      <c r="C375" s="133"/>
      <c r="D375" s="90"/>
      <c r="E375" s="90"/>
      <c r="F375" s="90"/>
      <c r="G375" s="133"/>
      <c r="H375" s="90"/>
      <c r="I375" s="90"/>
    </row>
    <row r="376" spans="1:9" s="170" customFormat="1" x14ac:dyDescent="0.3">
      <c r="A376" s="90"/>
      <c r="B376" s="90"/>
      <c r="C376" s="133"/>
      <c r="D376" s="90"/>
      <c r="E376" s="90"/>
      <c r="F376" s="90"/>
      <c r="G376" s="133"/>
      <c r="H376" s="90"/>
      <c r="I376" s="90"/>
    </row>
    <row r="377" spans="1:9" s="170" customFormat="1" x14ac:dyDescent="0.3">
      <c r="A377" s="90"/>
      <c r="B377" s="90"/>
      <c r="C377" s="133"/>
      <c r="D377" s="90"/>
      <c r="E377" s="90"/>
      <c r="F377" s="90"/>
      <c r="G377" s="133"/>
      <c r="H377" s="90"/>
      <c r="I377" s="90"/>
    </row>
    <row r="378" spans="1:9" s="170" customFormat="1" x14ac:dyDescent="0.3">
      <c r="A378" s="90"/>
      <c r="B378" s="90"/>
      <c r="C378" s="133"/>
      <c r="D378" s="90"/>
      <c r="E378" s="90"/>
      <c r="F378" s="90"/>
      <c r="G378" s="133"/>
      <c r="H378" s="90"/>
      <c r="I378" s="90"/>
    </row>
    <row r="379" spans="1:9" s="170" customFormat="1" x14ac:dyDescent="0.3">
      <c r="A379" s="90"/>
      <c r="B379" s="90"/>
      <c r="C379" s="133"/>
      <c r="D379" s="90"/>
      <c r="E379" s="90"/>
      <c r="F379" s="90"/>
      <c r="G379" s="133"/>
      <c r="H379" s="90"/>
      <c r="I379" s="90"/>
    </row>
    <row r="380" spans="1:9" s="170" customFormat="1" x14ac:dyDescent="0.3">
      <c r="A380" s="90"/>
      <c r="B380" s="90"/>
      <c r="C380" s="133"/>
      <c r="D380" s="90"/>
      <c r="E380" s="90"/>
      <c r="F380" s="90"/>
      <c r="G380" s="133"/>
      <c r="H380" s="90"/>
      <c r="I380" s="90"/>
    </row>
    <row r="381" spans="1:9" s="170" customFormat="1" x14ac:dyDescent="0.3">
      <c r="A381" s="90"/>
      <c r="B381" s="90"/>
      <c r="C381" s="133"/>
      <c r="D381" s="90"/>
      <c r="E381" s="90"/>
      <c r="F381" s="90"/>
      <c r="G381" s="133"/>
      <c r="H381" s="90"/>
      <c r="I381" s="90"/>
    </row>
    <row r="382" spans="1:9" s="170" customFormat="1" x14ac:dyDescent="0.3">
      <c r="A382" s="90"/>
      <c r="B382" s="90"/>
      <c r="C382" s="133"/>
      <c r="D382" s="90"/>
      <c r="E382" s="90"/>
      <c r="F382" s="90"/>
      <c r="G382" s="133"/>
      <c r="H382" s="90"/>
      <c r="I382" s="90"/>
    </row>
    <row r="383" spans="1:9" s="170" customFormat="1" x14ac:dyDescent="0.3">
      <c r="A383" s="90"/>
      <c r="B383" s="90"/>
      <c r="C383" s="133"/>
      <c r="D383" s="90"/>
      <c r="E383" s="90"/>
      <c r="F383" s="90"/>
      <c r="G383" s="133"/>
      <c r="H383" s="90"/>
      <c r="I383" s="90"/>
    </row>
    <row r="384" spans="1:9" s="170" customFormat="1" x14ac:dyDescent="0.3">
      <c r="A384" s="90"/>
      <c r="B384" s="90"/>
      <c r="C384" s="133"/>
      <c r="D384" s="90"/>
      <c r="E384" s="90"/>
      <c r="F384" s="90"/>
      <c r="G384" s="133"/>
      <c r="H384" s="90"/>
      <c r="I384" s="90"/>
    </row>
    <row r="385" spans="1:9" s="170" customFormat="1" x14ac:dyDescent="0.3">
      <c r="A385" s="90"/>
      <c r="B385" s="90"/>
      <c r="C385" s="133"/>
      <c r="D385" s="90"/>
      <c r="E385" s="90"/>
      <c r="F385" s="90"/>
      <c r="G385" s="133"/>
      <c r="H385" s="90"/>
      <c r="I385" s="90"/>
    </row>
    <row r="386" spans="1:9" s="170" customFormat="1" x14ac:dyDescent="0.3">
      <c r="A386" s="90"/>
      <c r="B386" s="90"/>
      <c r="C386" s="133"/>
      <c r="D386"/>
      <c r="E386" s="90"/>
      <c r="F386" s="90"/>
      <c r="G386" s="133"/>
      <c r="H386" s="90"/>
      <c r="I386" s="90"/>
    </row>
    <row r="387" spans="1:9" s="170" customFormat="1" x14ac:dyDescent="0.3">
      <c r="A387" s="90"/>
      <c r="B387" s="90"/>
      <c r="C387" s="133"/>
      <c r="D387"/>
      <c r="E387" s="90"/>
      <c r="F387" s="90"/>
      <c r="G387" s="133"/>
      <c r="H387" s="90"/>
      <c r="I387" s="90"/>
    </row>
    <row r="388" spans="1:9" s="170" customFormat="1" x14ac:dyDescent="0.3">
      <c r="A388" s="90"/>
      <c r="B388" s="90"/>
      <c r="C388" s="133"/>
      <c r="D388"/>
      <c r="E388" s="90"/>
      <c r="F388" s="90"/>
      <c r="G388" s="133"/>
      <c r="H388" s="90"/>
      <c r="I388" s="90"/>
    </row>
  </sheetData>
  <sheetProtection formatCells="0" formatColumns="0" formatRows="0" sort="0" autoFilter="0" pivotTables="0"/>
  <protectedRanges>
    <protectedRange algorithmName="SHA-512" hashValue="M3uf1unHyZHWfWPnHu/2Fb70Ouk8e4MtfgAVUobh8bF3OrYnqjly5FPczTwTWVhToYMj0xmdiRSisDjQnCmyBw==" saltValue="gq2af26hJe36le7slXfyZQ==" spinCount="100000" sqref="E89:F89 A44:F54 E59:F59 E66:F67 E97:F98 C97:C98 E104:F104 F32 E33:F33 C22 A106:A113 E84:F84 A4:G4 D87:F87 C96:F96 C99:F99 D68:F69 A70:F72 D83:F83 D64:F65 C106:C113 D103:F103 B94:B99 C94:F94 A94 A103:C105 A89:C89 A91:F93 A6:B6 E28:F29 A28:B29 F34:F35 E86:F86 A61:F63 A96:A99 A100:F102 A80:C84 E80:F82 A7:F21 A57:F58 A64:C69 A59:C60 D60:F60 A86:C87 E31:F31 A31:B35 A74:F79" name="Диапазон1"/>
    <protectedRange algorithmName="SHA-512" hashValue="M3uf1unHyZHWfWPnHu/2Fb70Ouk8e4MtfgAVUobh8bF3OrYnqjly5FPczTwTWVhToYMj0xmdiRSisDjQnCmyBw==" saltValue="gq2af26hJe36le7slXfyZQ==" spinCount="100000" sqref="D84" name="Диапазон1_8"/>
    <protectedRange algorithmName="SHA-512" hashValue="M3uf1unHyZHWfWPnHu/2Fb70Ouk8e4MtfgAVUobh8bF3OrYnqjly5FPczTwTWVhToYMj0xmdiRSisDjQnCmyBw==" saltValue="gq2af26hJe36le7slXfyZQ==" spinCount="100000" sqref="C36:C43 C23:C27" name="Диапазон1_4"/>
    <protectedRange algorithmName="SHA-512" hashValue="M3uf1unHyZHWfWPnHu/2Fb70Ouk8e4MtfgAVUobh8bF3OrYnqjly5FPczTwTWVhToYMj0xmdiRSisDjQnCmyBw==" saltValue="gq2af26hJe36le7slXfyZQ==" spinCount="100000" sqref="A36:A43 A22:A27" name="Диапазон1_4_1"/>
    <protectedRange algorithmName="SHA-512" hashValue="M3uf1unHyZHWfWPnHu/2Fb70Ouk8e4MtfgAVUobh8bF3OrYnqjly5FPczTwTWVhToYMj0xmdiRSisDjQnCmyBw==" saltValue="gq2af26hJe36le7slXfyZQ==" spinCount="100000" sqref="B36:B43 B22:B27" name="Диапазон1_5"/>
    <protectedRange algorithmName="SHA-512" hashValue="M3uf1unHyZHWfWPnHu/2Fb70Ouk8e4MtfgAVUobh8bF3OrYnqjly5FPczTwTWVhToYMj0xmdiRSisDjQnCmyBw==" saltValue="gq2af26hJe36le7slXfyZQ==" spinCount="100000" sqref="D25:D27 D36:D43" name="Диапазон1_7"/>
    <protectedRange algorithmName="SHA-512" hashValue="M3uf1unHyZHWfWPnHu/2Fb70Ouk8e4MtfgAVUobh8bF3OrYnqjly5FPczTwTWVhToYMj0xmdiRSisDjQnCmyBw==" saltValue="gq2af26hJe36le7slXfyZQ==" spinCount="100000" sqref="D23:D24" name="Диапазон1_1_1"/>
    <protectedRange algorithmName="SHA-512" hashValue="M3uf1unHyZHWfWPnHu/2Fb70Ouk8e4MtfgAVUobh8bF3OrYnqjly5FPczTwTWVhToYMj0xmdiRSisDjQnCmyBw==" saltValue="gq2af26hJe36le7slXfyZQ==" spinCount="100000" sqref="E22:E27 E36:E43" name="Диапазон1_9"/>
    <protectedRange algorithmName="SHA-512" hashValue="M3uf1unHyZHWfWPnHu/2Fb70Ouk8e4MtfgAVUobh8bF3OrYnqjly5FPczTwTWVhToYMj0xmdiRSisDjQnCmyBw==" saltValue="gq2af26hJe36le7slXfyZQ==" spinCount="100000" sqref="F36:F43 F22:F27" name="Диапазон1_11"/>
    <protectedRange algorithmName="SHA-512" hashValue="M3uf1unHyZHWfWPnHu/2Fb70Ouk8e4MtfgAVUobh8bF3OrYnqjly5FPczTwTWVhToYMj0xmdiRSisDjQnCmyBw==" saltValue="gq2af26hJe36le7slXfyZQ==" spinCount="100000" sqref="A55:F56" name="Диапазон1_1"/>
    <protectedRange algorithmName="SHA-512" hashValue="M3uf1unHyZHWfWPnHu/2Fb70Ouk8e4MtfgAVUobh8bF3OrYnqjly5FPczTwTWVhToYMj0xmdiRSisDjQnCmyBw==" saltValue="gq2af26hJe36le7slXfyZQ==" spinCount="100000" sqref="E30:F30 A30:B30" name="Диапазон1_2"/>
    <protectedRange algorithmName="SHA-512" hashValue="M3uf1unHyZHWfWPnHu/2Fb70Ouk8e4MtfgAVUobh8bF3OrYnqjly5FPczTwTWVhToYMj0xmdiRSisDjQnCmyBw==" saltValue="gq2af26hJe36le7slXfyZQ==" spinCount="100000" sqref="A73:F73" name="Диапазон1_3"/>
    <protectedRange algorithmName="SHA-512" hashValue="M3uf1unHyZHWfWPnHu/2Fb70Ouk8e4MtfgAVUobh8bF3OrYnqjly5FPczTwTWVhToYMj0xmdiRSisDjQnCmyBw==" saltValue="gq2af26hJe36le7slXfyZQ==" spinCount="100000" sqref="A88:F88" name="Диапазон1_6"/>
    <protectedRange algorithmName="SHA-512" hashValue="M3uf1unHyZHWfWPnHu/2Fb70Ouk8e4MtfgAVUobh8bF3OrYnqjly5FPczTwTWVhToYMj0xmdiRSisDjQnCmyBw==" saltValue="gq2af26hJe36le7slXfyZQ==" spinCount="100000" sqref="E90:F90 A90:C90" name="Диапазон1_10"/>
  </protectedRanges>
  <mergeCells count="2">
    <mergeCell ref="F3:G3"/>
    <mergeCell ref="F1:G1"/>
  </mergeCells>
  <phoneticPr fontId="27" type="noConversion"/>
  <conditionalFormatting sqref="E7:E9">
    <cfRule type="cellIs" dxfId="12" priority="11" operator="equal">
      <formula>0</formula>
    </cfRule>
  </conditionalFormatting>
  <conditionalFormatting sqref="E107">
    <cfRule type="cellIs" dxfId="11" priority="36" operator="equal">
      <formula>0</formula>
    </cfRule>
  </conditionalFormatting>
  <conditionalFormatting sqref="E110">
    <cfRule type="cellIs" dxfId="10" priority="35" operator="equal">
      <formula>0</formula>
    </cfRule>
  </conditionalFormatting>
  <conditionalFormatting sqref="E5:F6">
    <cfRule type="cellIs" dxfId="9" priority="29" operator="equal">
      <formula>0</formula>
    </cfRule>
  </conditionalFormatting>
  <conditionalFormatting sqref="E10:F106">
    <cfRule type="cellIs" dxfId="8" priority="1" operator="equal">
      <formula>0</formula>
    </cfRule>
  </conditionalFormatting>
  <conditionalFormatting sqref="E111:F113">
    <cfRule type="cellIs" dxfId="7" priority="15" operator="equal">
      <formula>0</formula>
    </cfRule>
  </conditionalFormatting>
  <conditionalFormatting sqref="E4:G4 F107 E108:F109 F110">
    <cfRule type="cellIs" dxfId="6" priority="76" operator="equal">
      <formula>0</formula>
    </cfRule>
  </conditionalFormatting>
  <conditionalFormatting sqref="F7:F9">
    <cfRule type="cellIs" dxfId="5" priority="14" operator="equal">
      <formula>0</formula>
    </cfRule>
  </conditionalFormatting>
  <pageMargins left="0.25" right="0.25" top="0.75" bottom="0.75" header="0.3" footer="0.3"/>
  <pageSetup paperSize="9" scale="74" fitToHeight="0" pageOrder="overThenDown" orientation="landscape" r:id="rId1"/>
  <headerFooter>
    <oddFooter>Страница &amp;P</oddFooter>
  </headerFooter>
  <rowBreaks count="1" manualBreakCount="1">
    <brk id="99" max="8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>
    <tabColor theme="6" tint="0.39997558519241921"/>
    <pageSetUpPr fitToPage="1"/>
  </sheetPr>
  <dimension ref="A1:BG654"/>
  <sheetViews>
    <sheetView zoomScaleNormal="100" workbookViewId="0">
      <pane ySplit="3" topLeftCell="A163" activePane="bottomLeft" state="frozen"/>
      <selection pane="bottomLeft" activeCell="H176" sqref="H176"/>
    </sheetView>
  </sheetViews>
  <sheetFormatPr defaultRowHeight="14.4" x14ac:dyDescent="0.3"/>
  <cols>
    <col min="1" max="1" width="18.44140625" customWidth="1"/>
    <col min="2" max="2" width="16.44140625" customWidth="1"/>
    <col min="3" max="3" width="27.44140625" style="123" hidden="1" customWidth="1"/>
    <col min="4" max="4" width="12" hidden="1" customWidth="1"/>
    <col min="5" max="5" width="47.5546875" customWidth="1"/>
    <col min="6" max="6" width="11.44140625" customWidth="1"/>
    <col min="7" max="7" width="10.44140625" customWidth="1"/>
    <col min="8" max="8" width="17.44140625" customWidth="1"/>
    <col min="9" max="9" width="10.44140625" style="170" customWidth="1"/>
    <col min="10" max="10" width="9.5546875" style="170" customWidth="1"/>
    <col min="11" max="11" width="11" style="170" customWidth="1"/>
    <col min="12" max="59" width="8.5546875" style="90"/>
  </cols>
  <sheetData>
    <row r="1" spans="1:59" ht="69" customHeight="1" x14ac:dyDescent="0.3">
      <c r="A1" s="138"/>
      <c r="B1" s="138"/>
      <c r="C1" s="139"/>
      <c r="D1" s="138"/>
      <c r="E1" s="140" t="s">
        <v>277</v>
      </c>
      <c r="F1" s="141"/>
      <c r="G1" s="141"/>
      <c r="H1" s="122" t="s">
        <v>278</v>
      </c>
    </row>
    <row r="2" spans="1:59" ht="13.35" customHeight="1" x14ac:dyDescent="0.3">
      <c r="A2" s="142"/>
      <c r="B2" s="142"/>
      <c r="C2" s="143"/>
      <c r="D2" s="142"/>
      <c r="E2" s="144"/>
      <c r="F2" s="141"/>
      <c r="G2" s="141"/>
      <c r="H2" s="121" t="s">
        <v>231</v>
      </c>
    </row>
    <row r="3" spans="1:59" ht="65.849999999999994" customHeight="1" x14ac:dyDescent="0.3">
      <c r="A3" s="145" t="s">
        <v>120</v>
      </c>
      <c r="B3" s="145" t="s">
        <v>0</v>
      </c>
      <c r="C3" s="146" t="s">
        <v>188</v>
      </c>
      <c r="D3" s="145" t="s">
        <v>187</v>
      </c>
      <c r="E3" s="147" t="s">
        <v>1</v>
      </c>
      <c r="F3" s="148" t="s">
        <v>114</v>
      </c>
      <c r="G3" s="149" t="s">
        <v>2</v>
      </c>
      <c r="H3" s="19" t="s">
        <v>110</v>
      </c>
      <c r="I3" s="171" t="s">
        <v>280</v>
      </c>
      <c r="J3" s="171" t="s">
        <v>281</v>
      </c>
      <c r="K3" s="171" t="s">
        <v>282</v>
      </c>
    </row>
    <row r="4" spans="1:59" s="119" customFormat="1" ht="14.1" customHeight="1" x14ac:dyDescent="0.25">
      <c r="A4" s="134" t="s">
        <v>3</v>
      </c>
      <c r="B4" s="135" t="s">
        <v>4</v>
      </c>
      <c r="C4" s="150" t="s">
        <v>192</v>
      </c>
      <c r="D4" s="151">
        <v>460280</v>
      </c>
      <c r="E4" s="136" t="s">
        <v>189</v>
      </c>
      <c r="F4" s="152">
        <v>1000</v>
      </c>
      <c r="G4" s="136" t="s">
        <v>6</v>
      </c>
      <c r="H4" s="124">
        <v>3167</v>
      </c>
      <c r="I4" s="174">
        <f>Таблица2[[#This Row],[Рекомендуемая розничная цена за пачку                            (руб.с НДС)]]*(1-0.25)</f>
        <v>2375.25</v>
      </c>
      <c r="J4" s="175">
        <f>Таблица2[[#This Row],[Рекомендуемая розничная цена за пачку                            (руб.с НДС)]]*0.8</f>
        <v>2533.6000000000004</v>
      </c>
      <c r="K4" s="176">
        <f>Таблица2[[#This Row],[Рекомендуемая розничная цена за пачку                            (руб.с НДС)]]*0.85</f>
        <v>2691.95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</row>
    <row r="5" spans="1:59" s="119" customFormat="1" ht="14.1" customHeight="1" x14ac:dyDescent="0.25">
      <c r="A5" s="134" t="s">
        <v>55</v>
      </c>
      <c r="B5" s="134" t="s">
        <v>4</v>
      </c>
      <c r="C5" s="153" t="s">
        <v>215</v>
      </c>
      <c r="D5" s="151">
        <v>404900</v>
      </c>
      <c r="E5" s="136" t="s">
        <v>56</v>
      </c>
      <c r="F5" s="152">
        <v>1000</v>
      </c>
      <c r="G5" s="136" t="s">
        <v>6</v>
      </c>
      <c r="H5" s="124">
        <v>5610</v>
      </c>
      <c r="I5" s="174">
        <f>Таблица2[[#This Row],[Рекомендуемая розничная цена за пачку                            (руб.с НДС)]]*(1-0.25)</f>
        <v>4207.5</v>
      </c>
      <c r="J5" s="175">
        <f>Таблица2[[#This Row],[Рекомендуемая розничная цена за пачку                            (руб.с НДС)]]*0.8</f>
        <v>4488</v>
      </c>
      <c r="K5" s="176">
        <f>Таблица2[[#This Row],[Рекомендуемая розничная цена за пачку                            (руб.с НДС)]]*0.85</f>
        <v>4768.5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</row>
    <row r="6" spans="1:59" s="119" customFormat="1" ht="14.1" customHeight="1" x14ac:dyDescent="0.25">
      <c r="A6" s="134" t="s">
        <v>185</v>
      </c>
      <c r="B6" s="136" t="s">
        <v>4</v>
      </c>
      <c r="C6" s="154" t="s">
        <v>192</v>
      </c>
      <c r="D6" s="151">
        <v>219322</v>
      </c>
      <c r="E6" s="136" t="s">
        <v>58</v>
      </c>
      <c r="F6" s="152">
        <v>1000</v>
      </c>
      <c r="G6" s="136" t="s">
        <v>6</v>
      </c>
      <c r="H6" s="124">
        <v>3990</v>
      </c>
      <c r="I6" s="174">
        <f>Таблица2[[#This Row],[Рекомендуемая розничная цена за пачку                            (руб.с НДС)]]*(1-0.25)</f>
        <v>2992.5</v>
      </c>
      <c r="J6" s="175">
        <f>Таблица2[[#This Row],[Рекомендуемая розничная цена за пачку                            (руб.с НДС)]]*0.8</f>
        <v>3192</v>
      </c>
      <c r="K6" s="176">
        <f>Таблица2[[#This Row],[Рекомендуемая розничная цена за пачку                            (руб.с НДС)]]*0.85</f>
        <v>3391.5</v>
      </c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</row>
    <row r="7" spans="1:59" s="119" customFormat="1" ht="14.1" customHeight="1" x14ac:dyDescent="0.25">
      <c r="A7" s="134" t="s">
        <v>3</v>
      </c>
      <c r="B7" s="137" t="s">
        <v>4</v>
      </c>
      <c r="C7" s="155" t="s">
        <v>230</v>
      </c>
      <c r="D7" s="151">
        <v>469870</v>
      </c>
      <c r="E7" s="156" t="s">
        <v>138</v>
      </c>
      <c r="F7" s="152">
        <v>1000</v>
      </c>
      <c r="G7" s="136" t="s">
        <v>6</v>
      </c>
      <c r="H7" s="124">
        <v>3291</v>
      </c>
      <c r="I7" s="173">
        <f>Таблица2[[#This Row],[Рекомендуемая розничная цена за пачку                            (руб.с НДС)]]*0.65</f>
        <v>2139.15</v>
      </c>
      <c r="J7" s="169">
        <f>Таблица2[[#This Row],[25]]</f>
        <v>2139.15</v>
      </c>
      <c r="K7" s="172">
        <f>Таблица2[[#This Row],[20]]</f>
        <v>2139.15</v>
      </c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</row>
    <row r="8" spans="1:59" s="119" customFormat="1" ht="14.1" customHeight="1" x14ac:dyDescent="0.25">
      <c r="A8" s="134" t="s">
        <v>3</v>
      </c>
      <c r="B8" s="135" t="s">
        <v>4</v>
      </c>
      <c r="C8" s="150" t="s">
        <v>192</v>
      </c>
      <c r="D8" s="151">
        <v>483957</v>
      </c>
      <c r="E8" s="136" t="s">
        <v>7</v>
      </c>
      <c r="F8" s="152">
        <v>1000</v>
      </c>
      <c r="G8" s="136" t="s">
        <v>6</v>
      </c>
      <c r="H8" s="125">
        <v>3963</v>
      </c>
      <c r="I8" s="174">
        <f>Таблица2[[#This Row],[Рекомендуемая розничная цена за пачку                            (руб.с НДС)]]*(1-0.25)</f>
        <v>2972.25</v>
      </c>
      <c r="J8" s="175">
        <f>Таблица2[[#This Row],[Рекомендуемая розничная цена за пачку                            (руб.с НДС)]]*0.8</f>
        <v>3170.4</v>
      </c>
      <c r="K8" s="176">
        <f>Таблица2[[#This Row],[Рекомендуемая розничная цена за пачку                            (руб.с НДС)]]*0.85</f>
        <v>3368.5499999999997</v>
      </c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</row>
    <row r="9" spans="1:59" s="119" customFormat="1" ht="14.1" customHeight="1" x14ac:dyDescent="0.25">
      <c r="A9" s="134" t="s">
        <v>185</v>
      </c>
      <c r="B9" s="137" t="s">
        <v>8</v>
      </c>
      <c r="C9" s="151" t="s">
        <v>193</v>
      </c>
      <c r="D9" s="151">
        <v>121262</v>
      </c>
      <c r="E9" s="136" t="s">
        <v>59</v>
      </c>
      <c r="F9" s="157">
        <v>5.0000000000000001E-3</v>
      </c>
      <c r="G9" s="136" t="s">
        <v>36</v>
      </c>
      <c r="H9" s="125">
        <v>617</v>
      </c>
      <c r="I9" s="174">
        <f>Таблица2[[#This Row],[Рекомендуемая розничная цена за пачку                            (руб.с НДС)]]*(1-0.25)</f>
        <v>462.75</v>
      </c>
      <c r="J9" s="175">
        <f>Таблица2[[#This Row],[Рекомендуемая розничная цена за пачку                            (руб.с НДС)]]*0.8</f>
        <v>493.6</v>
      </c>
      <c r="K9" s="176">
        <f>Таблица2[[#This Row],[Рекомендуемая розничная цена за пачку                            (руб.с НДС)]]*0.85</f>
        <v>524.44999999999993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</row>
    <row r="10" spans="1:59" s="119" customFormat="1" ht="14.1" customHeight="1" x14ac:dyDescent="0.25">
      <c r="A10" s="134" t="s">
        <v>3</v>
      </c>
      <c r="B10" s="135" t="s">
        <v>8</v>
      </c>
      <c r="C10" s="158" t="s">
        <v>194</v>
      </c>
      <c r="D10" s="151">
        <v>446831</v>
      </c>
      <c r="E10" s="136" t="s">
        <v>9</v>
      </c>
      <c r="F10" s="152">
        <v>1000</v>
      </c>
      <c r="G10" s="136" t="s">
        <v>6</v>
      </c>
      <c r="H10" s="124">
        <v>1272</v>
      </c>
      <c r="I10" s="174">
        <f>Таблица2[[#This Row],[Рекомендуемая розничная цена за пачку                            (руб.с НДС)]]*(1-0.25)</f>
        <v>954</v>
      </c>
      <c r="J10" s="175">
        <f>Таблица2[[#This Row],[Рекомендуемая розничная цена за пачку                            (руб.с НДС)]]*0.8</f>
        <v>1017.6</v>
      </c>
      <c r="K10" s="176">
        <f>Таблица2[[#This Row],[Рекомендуемая розничная цена за пачку                            (руб.с НДС)]]*0.85</f>
        <v>1081.2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</row>
    <row r="11" spans="1:59" s="119" customFormat="1" ht="13.2" x14ac:dyDescent="0.25">
      <c r="A11" s="134" t="s">
        <v>185</v>
      </c>
      <c r="B11" s="137" t="s">
        <v>8</v>
      </c>
      <c r="C11" s="151" t="s">
        <v>194</v>
      </c>
      <c r="D11" s="151">
        <v>121206</v>
      </c>
      <c r="E11" s="136" t="s">
        <v>60</v>
      </c>
      <c r="F11" s="157">
        <v>5.0000000000000001E-3</v>
      </c>
      <c r="G11" s="136" t="s">
        <v>36</v>
      </c>
      <c r="H11" s="124">
        <v>634</v>
      </c>
      <c r="I11" s="174">
        <f>Таблица2[[#This Row],[Рекомендуемая розничная цена за пачку                            (руб.с НДС)]]*(1-0.25)</f>
        <v>475.5</v>
      </c>
      <c r="J11" s="175">
        <f>Таблица2[[#This Row],[Рекомендуемая розничная цена за пачку                            (руб.с НДС)]]*0.8</f>
        <v>507.20000000000005</v>
      </c>
      <c r="K11" s="176">
        <f>Таблица2[[#This Row],[Рекомендуемая розничная цена за пачку                            (руб.с НДС)]]*0.85</f>
        <v>538.9</v>
      </c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</row>
    <row r="12" spans="1:59" s="119" customFormat="1" ht="14.1" customHeight="1" x14ac:dyDescent="0.25">
      <c r="A12" s="134" t="s">
        <v>3</v>
      </c>
      <c r="B12" s="135" t="s">
        <v>8</v>
      </c>
      <c r="C12" s="158" t="s">
        <v>194</v>
      </c>
      <c r="D12" s="151">
        <v>470507</v>
      </c>
      <c r="E12" s="136" t="s">
        <v>177</v>
      </c>
      <c r="F12" s="152">
        <v>1000</v>
      </c>
      <c r="G12" s="136" t="s">
        <v>6</v>
      </c>
      <c r="H12" s="124">
        <v>1518</v>
      </c>
      <c r="I12" s="174">
        <f>Таблица2[[#This Row],[Рекомендуемая розничная цена за пачку                            (руб.с НДС)]]*(1-0.25)</f>
        <v>1138.5</v>
      </c>
      <c r="J12" s="175">
        <f>Таблица2[[#This Row],[Рекомендуемая розничная цена за пачку                            (руб.с НДС)]]*0.8</f>
        <v>1214.4000000000001</v>
      </c>
      <c r="K12" s="176">
        <f>Таблица2[[#This Row],[Рекомендуемая розничная цена за пачку                            (руб.с НДС)]]*0.85</f>
        <v>1290.3</v>
      </c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</row>
    <row r="13" spans="1:59" s="119" customFormat="1" ht="14.1" customHeight="1" x14ac:dyDescent="0.25">
      <c r="A13" s="134" t="s">
        <v>185</v>
      </c>
      <c r="B13" s="137" t="s">
        <v>8</v>
      </c>
      <c r="C13" s="151" t="s">
        <v>194</v>
      </c>
      <c r="D13" s="151">
        <v>121169</v>
      </c>
      <c r="E13" s="136" t="s">
        <v>61</v>
      </c>
      <c r="F13" s="157">
        <v>5.0000000000000001E-3</v>
      </c>
      <c r="G13" s="136" t="s">
        <v>36</v>
      </c>
      <c r="H13" s="124">
        <v>634</v>
      </c>
      <c r="I13" s="174">
        <f>Таблица2[[#This Row],[Рекомендуемая розничная цена за пачку                            (руб.с НДС)]]*(1-0.25)</f>
        <v>475.5</v>
      </c>
      <c r="J13" s="175">
        <f>Таблица2[[#This Row],[Рекомендуемая розничная цена за пачку                            (руб.с НДС)]]*0.8</f>
        <v>507.20000000000005</v>
      </c>
      <c r="K13" s="176">
        <f>Таблица2[[#This Row],[Рекомендуемая розничная цена за пачку                            (руб.с НДС)]]*0.85</f>
        <v>538.9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</row>
    <row r="14" spans="1:59" s="119" customFormat="1" ht="14.1" customHeight="1" x14ac:dyDescent="0.25">
      <c r="A14" s="134" t="s">
        <v>3</v>
      </c>
      <c r="B14" s="135" t="s">
        <v>8</v>
      </c>
      <c r="C14" s="158" t="s">
        <v>194</v>
      </c>
      <c r="D14" s="151">
        <v>496172</v>
      </c>
      <c r="E14" s="136" t="s">
        <v>10</v>
      </c>
      <c r="F14" s="152">
        <v>250</v>
      </c>
      <c r="G14" s="136" t="s">
        <v>6</v>
      </c>
      <c r="H14" s="124">
        <v>692</v>
      </c>
      <c r="I14" s="174">
        <f>Таблица2[[#This Row],[Рекомендуемая розничная цена за пачку                            (руб.с НДС)]]*(1-0.25)</f>
        <v>519</v>
      </c>
      <c r="J14" s="175">
        <f>Таблица2[[#This Row],[Рекомендуемая розничная цена за пачку                            (руб.с НДС)]]*0.8</f>
        <v>553.6</v>
      </c>
      <c r="K14" s="176">
        <f>Таблица2[[#This Row],[Рекомендуемая розничная цена за пачку                            (руб.с НДС)]]*0.85</f>
        <v>588.19999999999993</v>
      </c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</row>
    <row r="15" spans="1:59" s="119" customFormat="1" ht="14.1" customHeight="1" x14ac:dyDescent="0.25">
      <c r="A15" s="134" t="s">
        <v>185</v>
      </c>
      <c r="B15" s="137" t="s">
        <v>8</v>
      </c>
      <c r="C15" s="151" t="s">
        <v>194</v>
      </c>
      <c r="D15" s="151">
        <v>899245</v>
      </c>
      <c r="E15" s="136" t="s">
        <v>62</v>
      </c>
      <c r="F15" s="157">
        <v>5.0000000000000001E-3</v>
      </c>
      <c r="G15" s="136" t="s">
        <v>36</v>
      </c>
      <c r="H15" s="124">
        <v>634</v>
      </c>
      <c r="I15" s="174">
        <f>Таблица2[[#This Row],[Рекомендуемая розничная цена за пачку                            (руб.с НДС)]]*(1-0.25)</f>
        <v>475.5</v>
      </c>
      <c r="J15" s="175">
        <f>Таблица2[[#This Row],[Рекомендуемая розничная цена за пачку                            (руб.с НДС)]]*0.8</f>
        <v>507.20000000000005</v>
      </c>
      <c r="K15" s="176">
        <f>Таблица2[[#This Row],[Рекомендуемая розничная цена за пачку                            (руб.с НДС)]]*0.85</f>
        <v>538.9</v>
      </c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</row>
    <row r="16" spans="1:59" s="119" customFormat="1" ht="14.1" customHeight="1" x14ac:dyDescent="0.25">
      <c r="A16" s="134" t="s">
        <v>185</v>
      </c>
      <c r="B16" s="137" t="s">
        <v>87</v>
      </c>
      <c r="C16" s="151" t="s">
        <v>195</v>
      </c>
      <c r="D16" s="151">
        <v>168607</v>
      </c>
      <c r="E16" s="136" t="s">
        <v>88</v>
      </c>
      <c r="F16" s="152">
        <v>1000</v>
      </c>
      <c r="G16" s="136" t="s">
        <v>6</v>
      </c>
      <c r="H16" s="124">
        <v>4776</v>
      </c>
      <c r="I16" s="174">
        <f>Таблица2[[#This Row],[Рекомендуемая розничная цена за пачку                            (руб.с НДС)]]*(1-0.25)</f>
        <v>3582</v>
      </c>
      <c r="J16" s="175">
        <f>Таблица2[[#This Row],[Рекомендуемая розничная цена за пачку                            (руб.с НДС)]]*0.8</f>
        <v>3820.8</v>
      </c>
      <c r="K16" s="176">
        <f>Таблица2[[#This Row],[Рекомендуемая розничная цена за пачку                            (руб.с НДС)]]*0.85</f>
        <v>4059.6</v>
      </c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</row>
    <row r="17" spans="1:59" s="119" customFormat="1" ht="14.1" customHeight="1" x14ac:dyDescent="0.25">
      <c r="A17" s="134" t="s">
        <v>185</v>
      </c>
      <c r="B17" s="137" t="s">
        <v>87</v>
      </c>
      <c r="C17" s="151" t="s">
        <v>196</v>
      </c>
      <c r="D17" s="151">
        <v>897638</v>
      </c>
      <c r="E17" s="136" t="s">
        <v>89</v>
      </c>
      <c r="F17" s="152">
        <v>1000</v>
      </c>
      <c r="G17" s="136" t="s">
        <v>6</v>
      </c>
      <c r="H17" s="124">
        <v>5614</v>
      </c>
      <c r="I17" s="174">
        <f>Таблица2[[#This Row],[Рекомендуемая розничная цена за пачку                            (руб.с НДС)]]*(1-0.25)</f>
        <v>4210.5</v>
      </c>
      <c r="J17" s="175">
        <f>Таблица2[[#This Row],[Рекомендуемая розничная цена за пачку                            (руб.с НДС)]]*0.8</f>
        <v>4491.2</v>
      </c>
      <c r="K17" s="176">
        <f>Таблица2[[#This Row],[Рекомендуемая розничная цена за пачку                            (руб.с НДС)]]*0.85</f>
        <v>4771.8999999999996</v>
      </c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</row>
    <row r="18" spans="1:59" s="119" customFormat="1" ht="14.1" customHeight="1" x14ac:dyDescent="0.25">
      <c r="A18" s="134" t="s">
        <v>185</v>
      </c>
      <c r="B18" s="137" t="s">
        <v>87</v>
      </c>
      <c r="C18" s="155" t="s">
        <v>230</v>
      </c>
      <c r="D18" s="151">
        <v>452694</v>
      </c>
      <c r="E18" s="156" t="s">
        <v>240</v>
      </c>
      <c r="F18" s="152">
        <v>1000</v>
      </c>
      <c r="G18" s="136" t="s">
        <v>6</v>
      </c>
      <c r="H18" s="124">
        <v>4808</v>
      </c>
      <c r="I18" s="173">
        <f>Таблица2[[#This Row],[Рекомендуемая розничная цена за пачку                            (руб.с НДС)]]*0.65</f>
        <v>3125.2000000000003</v>
      </c>
      <c r="J18" s="169">
        <f>Таблица2[[#This Row],[25]]</f>
        <v>3125.2000000000003</v>
      </c>
      <c r="K18" s="172">
        <f>Таблица2[[#This Row],[20]]</f>
        <v>3125.2000000000003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</row>
    <row r="19" spans="1:59" s="119" customFormat="1" ht="14.1" customHeight="1" x14ac:dyDescent="0.25">
      <c r="A19" s="134" t="s">
        <v>185</v>
      </c>
      <c r="B19" s="137" t="s">
        <v>87</v>
      </c>
      <c r="C19" s="155" t="s">
        <v>230</v>
      </c>
      <c r="D19" s="151">
        <v>478696</v>
      </c>
      <c r="E19" s="156" t="s">
        <v>143</v>
      </c>
      <c r="F19" s="152">
        <v>1000</v>
      </c>
      <c r="G19" s="136" t="s">
        <v>6</v>
      </c>
      <c r="H19" s="124">
        <v>4808</v>
      </c>
      <c r="I19" s="173">
        <f>Таблица2[[#This Row],[Рекомендуемая розничная цена за пачку                            (руб.с НДС)]]*0.65</f>
        <v>3125.2000000000003</v>
      </c>
      <c r="J19" s="169">
        <f>Таблица2[[#This Row],[25]]</f>
        <v>3125.2000000000003</v>
      </c>
      <c r="K19" s="172">
        <f>Таблица2[[#This Row],[20]]</f>
        <v>3125.2000000000003</v>
      </c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</row>
    <row r="20" spans="1:59" s="119" customFormat="1" ht="14.1" customHeight="1" x14ac:dyDescent="0.25">
      <c r="A20" s="134" t="s">
        <v>185</v>
      </c>
      <c r="B20" s="137" t="s">
        <v>87</v>
      </c>
      <c r="C20" s="155" t="s">
        <v>230</v>
      </c>
      <c r="D20" s="151">
        <v>185219</v>
      </c>
      <c r="E20" s="156" t="s">
        <v>159</v>
      </c>
      <c r="F20" s="152">
        <v>1000</v>
      </c>
      <c r="G20" s="136" t="s">
        <v>6</v>
      </c>
      <c r="H20" s="124">
        <v>4682</v>
      </c>
      <c r="I20" s="173">
        <f>Таблица2[[#This Row],[Рекомендуемая розничная цена за пачку                            (руб.с НДС)]]*0.65</f>
        <v>3043.3</v>
      </c>
      <c r="J20" s="169">
        <f>Таблица2[[#This Row],[25]]</f>
        <v>3043.3</v>
      </c>
      <c r="K20" s="172">
        <f>Таблица2[[#This Row],[20]]</f>
        <v>3043.3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</row>
    <row r="21" spans="1:59" s="119" customFormat="1" ht="14.1" customHeight="1" x14ac:dyDescent="0.25">
      <c r="A21" s="134" t="s">
        <v>185</v>
      </c>
      <c r="B21" s="137" t="s">
        <v>87</v>
      </c>
      <c r="C21" s="151" t="s">
        <v>195</v>
      </c>
      <c r="D21" s="151">
        <v>886710</v>
      </c>
      <c r="E21" s="136" t="s">
        <v>90</v>
      </c>
      <c r="F21" s="152">
        <v>1000</v>
      </c>
      <c r="G21" s="136" t="s">
        <v>6</v>
      </c>
      <c r="H21" s="124">
        <v>4864</v>
      </c>
      <c r="I21" s="174">
        <f>Таблица2[[#This Row],[Рекомендуемая розничная цена за пачку                            (руб.с НДС)]]*(1-0.25)</f>
        <v>3648</v>
      </c>
      <c r="J21" s="175">
        <f>Таблица2[[#This Row],[Рекомендуемая розничная цена за пачку                            (руб.с НДС)]]*0.8</f>
        <v>3891.2000000000003</v>
      </c>
      <c r="K21" s="176">
        <f>Таблица2[[#This Row],[Рекомендуемая розничная цена за пачку                            (руб.с НДС)]]*0.85</f>
        <v>4134.3999999999996</v>
      </c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</row>
    <row r="22" spans="1:59" s="119" customFormat="1" ht="14.1" customHeight="1" x14ac:dyDescent="0.25">
      <c r="A22" s="134" t="s">
        <v>185</v>
      </c>
      <c r="B22" s="137" t="s">
        <v>87</v>
      </c>
      <c r="C22" s="151" t="s">
        <v>195</v>
      </c>
      <c r="D22" s="159"/>
      <c r="E22" s="136" t="s">
        <v>241</v>
      </c>
      <c r="F22" s="152">
        <v>1000</v>
      </c>
      <c r="G22" s="136" t="s">
        <v>6</v>
      </c>
      <c r="H22" s="124">
        <v>4949</v>
      </c>
      <c r="I22" s="174">
        <f>Таблица2[[#This Row],[Рекомендуемая розничная цена за пачку                            (руб.с НДС)]]*(1-0.25)</f>
        <v>3711.75</v>
      </c>
      <c r="J22" s="175">
        <f>Таблица2[[#This Row],[Рекомендуемая розничная цена за пачку                            (руб.с НДС)]]*0.8</f>
        <v>3959.2000000000003</v>
      </c>
      <c r="K22" s="176">
        <f>Таблица2[[#This Row],[Рекомендуемая розничная цена за пачку                            (руб.с НДС)]]*0.85</f>
        <v>4206.6499999999996</v>
      </c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</row>
    <row r="23" spans="1:59" s="119" customFormat="1" ht="14.1" customHeight="1" x14ac:dyDescent="0.25">
      <c r="A23" s="134" t="s">
        <v>185</v>
      </c>
      <c r="B23" s="137" t="s">
        <v>87</v>
      </c>
      <c r="C23" s="155" t="s">
        <v>230</v>
      </c>
      <c r="D23" s="151">
        <v>198030</v>
      </c>
      <c r="E23" s="156" t="s">
        <v>160</v>
      </c>
      <c r="F23" s="152">
        <v>1000</v>
      </c>
      <c r="G23" s="136" t="s">
        <v>6</v>
      </c>
      <c r="H23" s="124">
        <v>4682</v>
      </c>
      <c r="I23" s="173">
        <f>Таблица2[[#This Row],[Рекомендуемая розничная цена за пачку                            (руб.с НДС)]]*0.65</f>
        <v>3043.3</v>
      </c>
      <c r="J23" s="169">
        <f>Таблица2[[#This Row],[25]]</f>
        <v>3043.3</v>
      </c>
      <c r="K23" s="172">
        <f>Таблица2[[#This Row],[20]]</f>
        <v>3043.3</v>
      </c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</row>
    <row r="24" spans="1:59" s="119" customFormat="1" ht="14.1" customHeight="1" x14ac:dyDescent="0.25">
      <c r="A24" s="134" t="s">
        <v>185</v>
      </c>
      <c r="B24" s="137" t="s">
        <v>87</v>
      </c>
      <c r="C24" s="151" t="s">
        <v>196</v>
      </c>
      <c r="D24" s="151">
        <v>897639</v>
      </c>
      <c r="E24" s="136" t="s">
        <v>91</v>
      </c>
      <c r="F24" s="152">
        <v>1000</v>
      </c>
      <c r="G24" s="136" t="s">
        <v>6</v>
      </c>
      <c r="H24" s="124">
        <v>5614</v>
      </c>
      <c r="I24" s="174">
        <f>Таблица2[[#This Row],[Рекомендуемая розничная цена за пачку                            (руб.с НДС)]]*(1-0.25)</f>
        <v>4210.5</v>
      </c>
      <c r="J24" s="175">
        <f>Таблица2[[#This Row],[Рекомендуемая розничная цена за пачку                            (руб.с НДС)]]*0.8</f>
        <v>4491.2</v>
      </c>
      <c r="K24" s="176">
        <f>Таблица2[[#This Row],[Рекомендуемая розничная цена за пачку                            (руб.с НДС)]]*0.85</f>
        <v>4771.8999999999996</v>
      </c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</row>
    <row r="25" spans="1:59" s="119" customFormat="1" ht="14.1" customHeight="1" x14ac:dyDescent="0.25">
      <c r="A25" s="134" t="s">
        <v>185</v>
      </c>
      <c r="B25" s="137" t="s">
        <v>11</v>
      </c>
      <c r="C25" s="155" t="s">
        <v>230</v>
      </c>
      <c r="D25" s="160" t="s">
        <v>228</v>
      </c>
      <c r="E25" s="156" t="s">
        <v>156</v>
      </c>
      <c r="F25" s="152">
        <v>500</v>
      </c>
      <c r="G25" s="136" t="s">
        <v>6</v>
      </c>
      <c r="H25" s="124">
        <v>1561</v>
      </c>
      <c r="I25" s="173">
        <f>Таблица2[[#This Row],[Рекомендуемая розничная цена за пачку                            (руб.с НДС)]]*0.65</f>
        <v>1014.6500000000001</v>
      </c>
      <c r="J25" s="169">
        <f>Таблица2[[#This Row],[25]]</f>
        <v>1014.6500000000001</v>
      </c>
      <c r="K25" s="172">
        <f>Таблица2[[#This Row],[20]]</f>
        <v>1014.6500000000001</v>
      </c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</row>
    <row r="26" spans="1:59" s="119" customFormat="1" ht="14.1" customHeight="1" x14ac:dyDescent="0.25">
      <c r="A26" s="134" t="s">
        <v>185</v>
      </c>
      <c r="B26" s="137" t="s">
        <v>11</v>
      </c>
      <c r="C26" s="151" t="s">
        <v>197</v>
      </c>
      <c r="D26" s="151" t="s">
        <v>224</v>
      </c>
      <c r="E26" s="136" t="s">
        <v>63</v>
      </c>
      <c r="F26" s="152">
        <v>500</v>
      </c>
      <c r="G26" s="136" t="s">
        <v>6</v>
      </c>
      <c r="H26" s="124">
        <v>1592</v>
      </c>
      <c r="I26" s="174">
        <f>Таблица2[[#This Row],[Рекомендуемая розничная цена за пачку                            (руб.с НДС)]]*(1-0.25)</f>
        <v>1194</v>
      </c>
      <c r="J26" s="175">
        <f>Таблица2[[#This Row],[Рекомендуемая розничная цена за пачку                            (руб.с НДС)]]*0.8</f>
        <v>1273.6000000000001</v>
      </c>
      <c r="K26" s="176">
        <f>Таблица2[[#This Row],[Рекомендуемая розничная цена за пачку                            (руб.с НДС)]]*0.85</f>
        <v>1353.2</v>
      </c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</row>
    <row r="27" spans="1:59" s="119" customFormat="1" ht="14.1" customHeight="1" x14ac:dyDescent="0.25">
      <c r="A27" s="134" t="s">
        <v>3</v>
      </c>
      <c r="B27" s="135" t="s">
        <v>11</v>
      </c>
      <c r="C27" s="158" t="s">
        <v>197</v>
      </c>
      <c r="D27" s="151">
        <v>475066</v>
      </c>
      <c r="E27" s="136" t="s">
        <v>12</v>
      </c>
      <c r="F27" s="152">
        <v>1000</v>
      </c>
      <c r="G27" s="136" t="s">
        <v>6</v>
      </c>
      <c r="H27" s="124">
        <v>3213</v>
      </c>
      <c r="I27" s="174">
        <f>Таблица2[[#This Row],[Рекомендуемая розничная цена за пачку                            (руб.с НДС)]]*(1-0.25)</f>
        <v>2409.75</v>
      </c>
      <c r="J27" s="175">
        <f>Таблица2[[#This Row],[Рекомендуемая розничная цена за пачку                            (руб.с НДС)]]*0.8</f>
        <v>2570.4</v>
      </c>
      <c r="K27" s="176">
        <f>Таблица2[[#This Row],[Рекомендуемая розничная цена за пачку                            (руб.с НДС)]]*0.85</f>
        <v>2731.0499999999997</v>
      </c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</row>
    <row r="28" spans="1:59" s="119" customFormat="1" ht="14.1" customHeight="1" x14ac:dyDescent="0.25">
      <c r="A28" s="134" t="s">
        <v>185</v>
      </c>
      <c r="B28" s="137" t="s">
        <v>11</v>
      </c>
      <c r="C28" s="151" t="s">
        <v>197</v>
      </c>
      <c r="D28" s="151">
        <v>251535</v>
      </c>
      <c r="E28" s="136" t="s">
        <v>168</v>
      </c>
      <c r="F28" s="152">
        <v>500</v>
      </c>
      <c r="G28" s="136" t="s">
        <v>6</v>
      </c>
      <c r="H28" s="124">
        <v>1155</v>
      </c>
      <c r="I28" s="174">
        <f>Таблица2[[#This Row],[Рекомендуемая розничная цена за пачку                            (руб.с НДС)]]*(1-0.25)</f>
        <v>866.25</v>
      </c>
      <c r="J28" s="175">
        <f>Таблица2[[#This Row],[Рекомендуемая розничная цена за пачку                            (руб.с НДС)]]*0.8</f>
        <v>924</v>
      </c>
      <c r="K28" s="176">
        <f>Таблица2[[#This Row],[Рекомендуемая розничная цена за пачку                            (руб.с НДС)]]*0.85</f>
        <v>981.75</v>
      </c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</row>
    <row r="29" spans="1:59" s="119" customFormat="1" ht="14.1" customHeight="1" x14ac:dyDescent="0.25">
      <c r="A29" s="134" t="s">
        <v>3</v>
      </c>
      <c r="B29" s="135" t="s">
        <v>11</v>
      </c>
      <c r="C29" s="158" t="s">
        <v>197</v>
      </c>
      <c r="D29" s="151">
        <v>474309</v>
      </c>
      <c r="E29" s="136" t="s">
        <v>13</v>
      </c>
      <c r="F29" s="152">
        <v>1000</v>
      </c>
      <c r="G29" s="136" t="s">
        <v>6</v>
      </c>
      <c r="H29" s="124">
        <v>3074</v>
      </c>
      <c r="I29" s="174">
        <f>Таблица2[[#This Row],[Рекомендуемая розничная цена за пачку                            (руб.с НДС)]]*(1-0.25)</f>
        <v>2305.5</v>
      </c>
      <c r="J29" s="175">
        <f>Таблица2[[#This Row],[Рекомендуемая розничная цена за пачку                            (руб.с НДС)]]*0.8</f>
        <v>2459.2000000000003</v>
      </c>
      <c r="K29" s="176">
        <f>Таблица2[[#This Row],[Рекомендуемая розничная цена за пачку                            (руб.с НДС)]]*0.85</f>
        <v>2612.9</v>
      </c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</row>
    <row r="30" spans="1:59" s="119" customFormat="1" ht="14.1" customHeight="1" x14ac:dyDescent="0.25">
      <c r="A30" s="134" t="s">
        <v>185</v>
      </c>
      <c r="B30" s="137" t="s">
        <v>11</v>
      </c>
      <c r="C30" s="151" t="s">
        <v>198</v>
      </c>
      <c r="D30" s="151">
        <v>219106</v>
      </c>
      <c r="E30" s="136" t="s">
        <v>64</v>
      </c>
      <c r="F30" s="152">
        <v>500</v>
      </c>
      <c r="G30" s="136" t="s">
        <v>6</v>
      </c>
      <c r="H30" s="124">
        <v>1038</v>
      </c>
      <c r="I30" s="174">
        <f>Таблица2[[#This Row],[Рекомендуемая розничная цена за пачку                            (руб.с НДС)]]*(1-0.25)</f>
        <v>778.5</v>
      </c>
      <c r="J30" s="175">
        <f>Таблица2[[#This Row],[Рекомендуемая розничная цена за пачку                            (руб.с НДС)]]*0.8</f>
        <v>830.40000000000009</v>
      </c>
      <c r="K30" s="176">
        <f>Таблица2[[#This Row],[Рекомендуемая розничная цена за пачку                            (руб.с НДС)]]*0.85</f>
        <v>882.3</v>
      </c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</row>
    <row r="31" spans="1:59" s="119" customFormat="1" ht="14.1" customHeight="1" x14ac:dyDescent="0.25">
      <c r="A31" s="134" t="s">
        <v>185</v>
      </c>
      <c r="B31" s="137" t="s">
        <v>11</v>
      </c>
      <c r="C31" s="155" t="s">
        <v>230</v>
      </c>
      <c r="D31" s="151">
        <v>252118</v>
      </c>
      <c r="E31" s="156" t="s">
        <v>157</v>
      </c>
      <c r="F31" s="152">
        <v>500</v>
      </c>
      <c r="G31" s="136" t="s">
        <v>6</v>
      </c>
      <c r="H31" s="124">
        <v>1607</v>
      </c>
      <c r="I31" s="173">
        <f>Таблица2[[#This Row],[Рекомендуемая розничная цена за пачку                            (руб.с НДС)]]*0.65</f>
        <v>1044.55</v>
      </c>
      <c r="J31" s="169">
        <f>Таблица2[[#This Row],[25]]</f>
        <v>1044.55</v>
      </c>
      <c r="K31" s="172">
        <f>Таблица2[[#This Row],[20]]</f>
        <v>1044.55</v>
      </c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</row>
    <row r="32" spans="1:59" s="119" customFormat="1" ht="14.1" customHeight="1" x14ac:dyDescent="0.25">
      <c r="A32" s="134" t="s">
        <v>3</v>
      </c>
      <c r="B32" s="137" t="s">
        <v>11</v>
      </c>
      <c r="C32" s="165" t="s">
        <v>279</v>
      </c>
      <c r="D32" s="166"/>
      <c r="E32" s="167" t="s">
        <v>276</v>
      </c>
      <c r="F32" s="168">
        <v>1000</v>
      </c>
      <c r="G32" s="136" t="s">
        <v>6</v>
      </c>
      <c r="H32" s="124">
        <v>4950</v>
      </c>
      <c r="I32" s="174">
        <f>Таблица2[[#This Row],[Рекомендуемая розничная цена за пачку                            (руб.с НДС)]]*(1-0.25)</f>
        <v>3712.5</v>
      </c>
      <c r="J32" s="175">
        <f>Таблица2[[#This Row],[Рекомендуемая розничная цена за пачку                            (руб.с НДС)]]*0.8</f>
        <v>3960</v>
      </c>
      <c r="K32" s="176">
        <f>Таблица2[[#This Row],[Рекомендуемая розничная цена за пачку                            (руб.с НДС)]]*0.85</f>
        <v>4207.5</v>
      </c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</row>
    <row r="33" spans="1:59" s="119" customFormat="1" ht="14.1" customHeight="1" x14ac:dyDescent="0.25">
      <c r="A33" s="134" t="s">
        <v>185</v>
      </c>
      <c r="B33" s="137" t="s">
        <v>11</v>
      </c>
      <c r="C33" s="151" t="s">
        <v>199</v>
      </c>
      <c r="D33" s="151">
        <v>216134</v>
      </c>
      <c r="E33" s="136" t="s">
        <v>65</v>
      </c>
      <c r="F33" s="152">
        <v>1000</v>
      </c>
      <c r="G33" s="136" t="s">
        <v>6</v>
      </c>
      <c r="H33" s="124">
        <v>4514</v>
      </c>
      <c r="I33" s="174">
        <f>Таблица2[[#This Row],[Рекомендуемая розничная цена за пачку                            (руб.с НДС)]]*(1-0.25)</f>
        <v>3385.5</v>
      </c>
      <c r="J33" s="175">
        <f>Таблица2[[#This Row],[Рекомендуемая розничная цена за пачку                            (руб.с НДС)]]*0.8</f>
        <v>3611.2000000000003</v>
      </c>
      <c r="K33" s="176">
        <f>Таблица2[[#This Row],[Рекомендуемая розничная цена за пачку                            (руб.с НДС)]]*0.85</f>
        <v>3836.9</v>
      </c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</row>
    <row r="34" spans="1:59" s="119" customFormat="1" ht="14.1" customHeight="1" x14ac:dyDescent="0.25">
      <c r="A34" s="134" t="s">
        <v>185</v>
      </c>
      <c r="B34" s="137" t="s">
        <v>66</v>
      </c>
      <c r="C34" s="151" t="s">
        <v>271</v>
      </c>
      <c r="D34" s="151">
        <v>189457</v>
      </c>
      <c r="E34" s="136" t="s">
        <v>67</v>
      </c>
      <c r="F34" s="152">
        <v>2500</v>
      </c>
      <c r="G34" s="136" t="s">
        <v>6</v>
      </c>
      <c r="H34" s="124">
        <v>1994</v>
      </c>
      <c r="I34" s="174">
        <f>Таблица2[[#This Row],[Рекомендуемая розничная цена за пачку                            (руб.с НДС)]]*(1-0.25)</f>
        <v>1495.5</v>
      </c>
      <c r="J34" s="175">
        <f>Таблица2[[#This Row],[Рекомендуемая розничная цена за пачку                            (руб.с НДС)]]*0.8</f>
        <v>1595.2</v>
      </c>
      <c r="K34" s="176">
        <f>Таблица2[[#This Row],[Рекомендуемая розничная цена за пачку                            (руб.с НДС)]]*0.85</f>
        <v>1694.8999999999999</v>
      </c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</row>
    <row r="35" spans="1:59" s="119" customFormat="1" ht="14.1" customHeight="1" x14ac:dyDescent="0.25">
      <c r="A35" s="134" t="s">
        <v>185</v>
      </c>
      <c r="B35" s="137" t="s">
        <v>66</v>
      </c>
      <c r="C35" s="151" t="s">
        <v>272</v>
      </c>
      <c r="D35" s="151">
        <v>221142</v>
      </c>
      <c r="E35" s="136" t="s">
        <v>132</v>
      </c>
      <c r="F35" s="152">
        <v>2500</v>
      </c>
      <c r="G35" s="136" t="s">
        <v>6</v>
      </c>
      <c r="H35" s="124">
        <v>1539</v>
      </c>
      <c r="I35" s="174">
        <f>Таблица2[[#This Row],[Рекомендуемая розничная цена за пачку                            (руб.с НДС)]]*(1-0.25)</f>
        <v>1154.25</v>
      </c>
      <c r="J35" s="175">
        <f>Таблица2[[#This Row],[Рекомендуемая розничная цена за пачку                            (руб.с НДС)]]*0.8</f>
        <v>1231.2</v>
      </c>
      <c r="K35" s="176">
        <f>Таблица2[[#This Row],[Рекомендуемая розничная цена за пачку                            (руб.с НДС)]]*0.85</f>
        <v>1308.1499999999999</v>
      </c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</row>
    <row r="36" spans="1:59" s="119" customFormat="1" ht="14.1" customHeight="1" x14ac:dyDescent="0.25">
      <c r="A36" s="134" t="s">
        <v>185</v>
      </c>
      <c r="B36" s="137" t="s">
        <v>66</v>
      </c>
      <c r="C36" s="151" t="s">
        <v>262</v>
      </c>
      <c r="D36" s="151">
        <v>899237</v>
      </c>
      <c r="E36" s="136" t="s">
        <v>68</v>
      </c>
      <c r="F36" s="152">
        <v>2500</v>
      </c>
      <c r="G36" s="136" t="s">
        <v>6</v>
      </c>
      <c r="H36" s="124">
        <v>1994</v>
      </c>
      <c r="I36" s="174">
        <f>Таблица2[[#This Row],[Рекомендуемая розничная цена за пачку                            (руб.с НДС)]]*(1-0.25)</f>
        <v>1495.5</v>
      </c>
      <c r="J36" s="175">
        <f>Таблица2[[#This Row],[Рекомендуемая розничная цена за пачку                            (руб.с НДС)]]*0.8</f>
        <v>1595.2</v>
      </c>
      <c r="K36" s="176">
        <f>Таблица2[[#This Row],[Рекомендуемая розничная цена за пачку                            (руб.с НДС)]]*0.85</f>
        <v>1694.8999999999999</v>
      </c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</row>
    <row r="37" spans="1:59" s="119" customFormat="1" ht="14.1" customHeight="1" x14ac:dyDescent="0.25">
      <c r="A37" s="134" t="s">
        <v>185</v>
      </c>
      <c r="B37" s="137" t="s">
        <v>66</v>
      </c>
      <c r="C37" s="151" t="s">
        <v>273</v>
      </c>
      <c r="D37" s="151">
        <v>181599</v>
      </c>
      <c r="E37" s="136" t="s">
        <v>69</v>
      </c>
      <c r="F37" s="152">
        <v>2500</v>
      </c>
      <c r="G37" s="136" t="s">
        <v>6</v>
      </c>
      <c r="H37" s="124">
        <v>1994</v>
      </c>
      <c r="I37" s="174">
        <f>Таблица2[[#This Row],[Рекомендуемая розничная цена за пачку                            (руб.с НДС)]]*(1-0.25)</f>
        <v>1495.5</v>
      </c>
      <c r="J37" s="175">
        <f>Таблица2[[#This Row],[Рекомендуемая розничная цена за пачку                            (руб.с НДС)]]*0.8</f>
        <v>1595.2</v>
      </c>
      <c r="K37" s="176">
        <f>Таблица2[[#This Row],[Рекомендуемая розничная цена за пачку                            (руб.с НДС)]]*0.85</f>
        <v>1694.8999999999999</v>
      </c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</row>
    <row r="38" spans="1:59" s="119" customFormat="1" ht="14.1" customHeight="1" x14ac:dyDescent="0.25">
      <c r="A38" s="134" t="s">
        <v>185</v>
      </c>
      <c r="B38" s="137" t="s">
        <v>66</v>
      </c>
      <c r="C38" s="151" t="s">
        <v>262</v>
      </c>
      <c r="D38" s="151">
        <v>899235</v>
      </c>
      <c r="E38" s="136" t="s">
        <v>70</v>
      </c>
      <c r="F38" s="152">
        <v>2500</v>
      </c>
      <c r="G38" s="136" t="s">
        <v>6</v>
      </c>
      <c r="H38" s="124">
        <v>1994</v>
      </c>
      <c r="I38" s="174">
        <f>Таблица2[[#This Row],[Рекомендуемая розничная цена за пачку                            (руб.с НДС)]]*(1-0.25)</f>
        <v>1495.5</v>
      </c>
      <c r="J38" s="175">
        <f>Таблица2[[#This Row],[Рекомендуемая розничная цена за пачку                            (руб.с НДС)]]*0.8</f>
        <v>1595.2</v>
      </c>
      <c r="K38" s="176">
        <f>Таблица2[[#This Row],[Рекомендуемая розничная цена за пачку                            (руб.с НДС)]]*0.85</f>
        <v>1694.8999999999999</v>
      </c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</row>
    <row r="39" spans="1:59" s="119" customFormat="1" ht="14.1" customHeight="1" x14ac:dyDescent="0.25">
      <c r="A39" s="134" t="s">
        <v>185</v>
      </c>
      <c r="B39" s="137" t="s">
        <v>66</v>
      </c>
      <c r="C39" s="151" t="s">
        <v>259</v>
      </c>
      <c r="D39" s="151">
        <v>201171</v>
      </c>
      <c r="E39" s="136" t="s">
        <v>71</v>
      </c>
      <c r="F39" s="152">
        <v>2500</v>
      </c>
      <c r="G39" s="136" t="s">
        <v>6</v>
      </c>
      <c r="H39" s="124">
        <v>2049</v>
      </c>
      <c r="I39" s="174">
        <f>Таблица2[[#This Row],[Рекомендуемая розничная цена за пачку                            (руб.с НДС)]]*(1-0.25)</f>
        <v>1536.75</v>
      </c>
      <c r="J39" s="175">
        <f>Таблица2[[#This Row],[Рекомендуемая розничная цена за пачку                            (руб.с НДС)]]*0.8</f>
        <v>1639.2</v>
      </c>
      <c r="K39" s="176">
        <f>Таблица2[[#This Row],[Рекомендуемая розничная цена за пачку                            (руб.с НДС)]]*0.85</f>
        <v>1741.6499999999999</v>
      </c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</row>
    <row r="40" spans="1:59" s="119" customFormat="1" ht="14.1" customHeight="1" x14ac:dyDescent="0.25">
      <c r="A40" s="134" t="s">
        <v>185</v>
      </c>
      <c r="B40" s="137" t="s">
        <v>66</v>
      </c>
      <c r="C40" s="151" t="s">
        <v>274</v>
      </c>
      <c r="D40" s="151">
        <v>189445</v>
      </c>
      <c r="E40" s="136" t="s">
        <v>73</v>
      </c>
      <c r="F40" s="152">
        <v>2500</v>
      </c>
      <c r="G40" s="136" t="s">
        <v>6</v>
      </c>
      <c r="H40" s="124">
        <v>2061</v>
      </c>
      <c r="I40" s="174">
        <f>Таблица2[[#This Row],[Рекомендуемая розничная цена за пачку                            (руб.с НДС)]]*(1-0.25)</f>
        <v>1545.75</v>
      </c>
      <c r="J40" s="175">
        <f>Таблица2[[#This Row],[Рекомендуемая розничная цена за пачку                            (руб.с НДС)]]*0.8</f>
        <v>1648.8000000000002</v>
      </c>
      <c r="K40" s="176">
        <f>Таблица2[[#This Row],[Рекомендуемая розничная цена за пачку                            (руб.с НДС)]]*0.85</f>
        <v>1751.85</v>
      </c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</row>
    <row r="41" spans="1:59" s="119" customFormat="1" ht="14.1" customHeight="1" x14ac:dyDescent="0.25">
      <c r="A41" s="134" t="s">
        <v>185</v>
      </c>
      <c r="B41" s="137" t="s">
        <v>66</v>
      </c>
      <c r="C41" s="151" t="s">
        <v>275</v>
      </c>
      <c r="D41" s="151">
        <v>193347</v>
      </c>
      <c r="E41" s="136" t="s">
        <v>74</v>
      </c>
      <c r="F41" s="152">
        <v>2500</v>
      </c>
      <c r="G41" s="136" t="s">
        <v>6</v>
      </c>
      <c r="H41" s="124">
        <v>2088</v>
      </c>
      <c r="I41" s="174">
        <f>Таблица2[[#This Row],[Рекомендуемая розничная цена за пачку                            (руб.с НДС)]]*(1-0.25)</f>
        <v>1566</v>
      </c>
      <c r="J41" s="175">
        <f>Таблица2[[#This Row],[Рекомендуемая розничная цена за пачку                            (руб.с НДС)]]*0.8</f>
        <v>1670.4</v>
      </c>
      <c r="K41" s="176">
        <f>Таблица2[[#This Row],[Рекомендуемая розничная цена за пачку                            (руб.с НДС)]]*0.85</f>
        <v>1774.8</v>
      </c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</row>
    <row r="42" spans="1:59" s="119" customFormat="1" ht="14.1" customHeight="1" x14ac:dyDescent="0.25">
      <c r="A42" s="134" t="s">
        <v>185</v>
      </c>
      <c r="B42" s="137" t="s">
        <v>66</v>
      </c>
      <c r="C42" s="151" t="s">
        <v>273</v>
      </c>
      <c r="D42" s="151">
        <v>195973</v>
      </c>
      <c r="E42" s="136" t="s">
        <v>75</v>
      </c>
      <c r="F42" s="152">
        <v>2500</v>
      </c>
      <c r="G42" s="136" t="s">
        <v>6</v>
      </c>
      <c r="H42" s="124">
        <v>2032</v>
      </c>
      <c r="I42" s="174">
        <f>Таблица2[[#This Row],[Рекомендуемая розничная цена за пачку                            (руб.с НДС)]]*(1-0.25)</f>
        <v>1524</v>
      </c>
      <c r="J42" s="175">
        <f>Таблица2[[#This Row],[Рекомендуемая розничная цена за пачку                            (руб.с НДС)]]*0.8</f>
        <v>1625.6000000000001</v>
      </c>
      <c r="K42" s="176">
        <f>Таблица2[[#This Row],[Рекомендуемая розничная цена за пачку                            (руб.с НДС)]]*0.85</f>
        <v>1727.2</v>
      </c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</row>
    <row r="43" spans="1:59" s="119" customFormat="1" ht="14.1" customHeight="1" x14ac:dyDescent="0.25">
      <c r="A43" s="134" t="s">
        <v>185</v>
      </c>
      <c r="B43" s="137" t="s">
        <v>252</v>
      </c>
      <c r="C43" s="151" t="s">
        <v>232</v>
      </c>
      <c r="D43" s="151"/>
      <c r="E43" s="136" t="s">
        <v>237</v>
      </c>
      <c r="F43" s="152">
        <v>2500</v>
      </c>
      <c r="G43" s="136" t="s">
        <v>6</v>
      </c>
      <c r="H43" s="124">
        <v>2079</v>
      </c>
      <c r="I43" s="174">
        <f>Таблица2[[#This Row],[Рекомендуемая розничная цена за пачку                            (руб.с НДС)]]*(1-0.25)</f>
        <v>1559.25</v>
      </c>
      <c r="J43" s="175">
        <f>Таблица2[[#This Row],[Рекомендуемая розничная цена за пачку                            (руб.с НДС)]]*0.8</f>
        <v>1663.2</v>
      </c>
      <c r="K43" s="176">
        <f>Таблица2[[#This Row],[Рекомендуемая розничная цена за пачку                            (руб.с НДС)]]*0.85</f>
        <v>1767.1499999999999</v>
      </c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</row>
    <row r="44" spans="1:59" s="119" customFormat="1" ht="14.1" customHeight="1" x14ac:dyDescent="0.25">
      <c r="A44" s="134" t="s">
        <v>185</v>
      </c>
      <c r="B44" s="137" t="s">
        <v>252</v>
      </c>
      <c r="C44" s="151" t="s">
        <v>235</v>
      </c>
      <c r="D44" s="151"/>
      <c r="E44" s="136" t="s">
        <v>238</v>
      </c>
      <c r="F44" s="152">
        <v>2500</v>
      </c>
      <c r="G44" s="136" t="s">
        <v>6</v>
      </c>
      <c r="H44" s="124">
        <v>2040</v>
      </c>
      <c r="I44" s="174">
        <f>Таблица2[[#This Row],[Рекомендуемая розничная цена за пачку                            (руб.с НДС)]]*(1-0.25)</f>
        <v>1530</v>
      </c>
      <c r="J44" s="175">
        <f>Таблица2[[#This Row],[Рекомендуемая розничная цена за пачку                            (руб.с НДС)]]*0.8</f>
        <v>1632</v>
      </c>
      <c r="K44" s="176">
        <f>Таблица2[[#This Row],[Рекомендуемая розничная цена за пачку                            (руб.с НДС)]]*0.85</f>
        <v>1734</v>
      </c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</row>
    <row r="45" spans="1:59" s="119" customFormat="1" ht="14.1" customHeight="1" x14ac:dyDescent="0.25">
      <c r="A45" s="134" t="s">
        <v>185</v>
      </c>
      <c r="B45" s="137" t="s">
        <v>252</v>
      </c>
      <c r="C45" s="151" t="s">
        <v>236</v>
      </c>
      <c r="D45" s="151"/>
      <c r="E45" s="136" t="s">
        <v>239</v>
      </c>
      <c r="F45" s="152">
        <v>2500</v>
      </c>
      <c r="G45" s="136" t="s">
        <v>6</v>
      </c>
      <c r="H45" s="124">
        <v>2020</v>
      </c>
      <c r="I45" s="174">
        <f>Таблица2[[#This Row],[Рекомендуемая розничная цена за пачку                            (руб.с НДС)]]*(1-0.25)</f>
        <v>1515</v>
      </c>
      <c r="J45" s="175">
        <f>Таблица2[[#This Row],[Рекомендуемая розничная цена за пачку                            (руб.с НДС)]]*0.8</f>
        <v>1616</v>
      </c>
      <c r="K45" s="176">
        <f>Таблица2[[#This Row],[Рекомендуемая розничная цена за пачку                            (руб.с НДС)]]*0.85</f>
        <v>1717</v>
      </c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</row>
    <row r="46" spans="1:59" s="119" customFormat="1" ht="14.1" customHeight="1" x14ac:dyDescent="0.25">
      <c r="A46" s="134" t="s">
        <v>185</v>
      </c>
      <c r="B46" s="137" t="s">
        <v>229</v>
      </c>
      <c r="C46" s="151" t="s">
        <v>233</v>
      </c>
      <c r="D46" s="151"/>
      <c r="E46" s="136" t="s">
        <v>242</v>
      </c>
      <c r="F46" s="152">
        <v>5000</v>
      </c>
      <c r="G46" s="136" t="s">
        <v>6</v>
      </c>
      <c r="H46" s="124">
        <v>3245</v>
      </c>
      <c r="I46" s="174">
        <f>Таблица2[[#This Row],[Рекомендуемая розничная цена за пачку                            (руб.с НДС)]]*(1-0.25)</f>
        <v>2433.75</v>
      </c>
      <c r="J46" s="175">
        <f>Таблица2[[#This Row],[Рекомендуемая розничная цена за пачку                            (руб.с НДС)]]*0.8</f>
        <v>2596</v>
      </c>
      <c r="K46" s="176">
        <f>Таблица2[[#This Row],[Рекомендуемая розничная цена за пачку                            (руб.с НДС)]]*0.85</f>
        <v>2758.25</v>
      </c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</row>
    <row r="47" spans="1:59" s="119" customFormat="1" ht="14.1" customHeight="1" x14ac:dyDescent="0.25">
      <c r="A47" s="134" t="s">
        <v>185</v>
      </c>
      <c r="B47" s="137" t="s">
        <v>229</v>
      </c>
      <c r="C47" s="151" t="s">
        <v>233</v>
      </c>
      <c r="D47" s="151"/>
      <c r="E47" s="136" t="s">
        <v>243</v>
      </c>
      <c r="F47" s="152">
        <v>5000</v>
      </c>
      <c r="G47" s="136" t="s">
        <v>6</v>
      </c>
      <c r="H47" s="124">
        <v>3135</v>
      </c>
      <c r="I47" s="174">
        <f>Таблица2[[#This Row],[Рекомендуемая розничная цена за пачку                            (руб.с НДС)]]*(1-0.25)</f>
        <v>2351.25</v>
      </c>
      <c r="J47" s="175">
        <f>Таблица2[[#This Row],[Рекомендуемая розничная цена за пачку                            (руб.с НДС)]]*0.8</f>
        <v>2508</v>
      </c>
      <c r="K47" s="176">
        <f>Таблица2[[#This Row],[Рекомендуемая розничная цена за пачку                            (руб.с НДС)]]*0.85</f>
        <v>2664.75</v>
      </c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</row>
    <row r="48" spans="1:59" s="119" customFormat="1" ht="14.1" customHeight="1" x14ac:dyDescent="0.25">
      <c r="A48" s="134" t="s">
        <v>185</v>
      </c>
      <c r="B48" s="137" t="s">
        <v>229</v>
      </c>
      <c r="C48" s="151" t="s">
        <v>233</v>
      </c>
      <c r="D48" s="151"/>
      <c r="E48" s="136" t="s">
        <v>244</v>
      </c>
      <c r="F48" s="152">
        <v>5000</v>
      </c>
      <c r="G48" s="136" t="s">
        <v>6</v>
      </c>
      <c r="H48" s="124">
        <v>3410</v>
      </c>
      <c r="I48" s="174">
        <f>Таблица2[[#This Row],[Рекомендуемая розничная цена за пачку                            (руб.с НДС)]]*(1-0.25)</f>
        <v>2557.5</v>
      </c>
      <c r="J48" s="175">
        <f>Таблица2[[#This Row],[Рекомендуемая розничная цена за пачку                            (руб.с НДС)]]*0.8</f>
        <v>2728</v>
      </c>
      <c r="K48" s="176">
        <f>Таблица2[[#This Row],[Рекомендуемая розничная цена за пачку                            (руб.с НДС)]]*0.85</f>
        <v>2898.5</v>
      </c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</row>
    <row r="49" spans="1:59" s="119" customFormat="1" ht="14.1" customHeight="1" x14ac:dyDescent="0.25">
      <c r="A49" s="134" t="s">
        <v>185</v>
      </c>
      <c r="B49" s="134" t="s">
        <v>14</v>
      </c>
      <c r="C49" s="151" t="s">
        <v>201</v>
      </c>
      <c r="D49" s="151"/>
      <c r="E49" s="136" t="s">
        <v>169</v>
      </c>
      <c r="F49" s="152">
        <v>5000</v>
      </c>
      <c r="G49" s="136" t="s">
        <v>6</v>
      </c>
      <c r="H49" s="124">
        <v>2316</v>
      </c>
      <c r="I49" s="174">
        <f>Таблица2[[#This Row],[Рекомендуемая розничная цена за пачку                            (руб.с НДС)]]*(1-0.25)</f>
        <v>1737</v>
      </c>
      <c r="J49" s="175">
        <f>Таблица2[[#This Row],[Рекомендуемая розничная цена за пачку                            (руб.с НДС)]]*0.8</f>
        <v>1852.8000000000002</v>
      </c>
      <c r="K49" s="176">
        <f>Таблица2[[#This Row],[Рекомендуемая розничная цена за пачку                            (руб.с НДС)]]*0.85</f>
        <v>1968.6</v>
      </c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</row>
    <row r="50" spans="1:59" s="119" customFormat="1" ht="14.1" customHeight="1" x14ac:dyDescent="0.25">
      <c r="A50" s="134" t="s">
        <v>185</v>
      </c>
      <c r="B50" s="134" t="s">
        <v>14</v>
      </c>
      <c r="C50" s="151" t="s">
        <v>200</v>
      </c>
      <c r="D50" s="151">
        <v>251195</v>
      </c>
      <c r="E50" s="136" t="s">
        <v>134</v>
      </c>
      <c r="F50" s="152">
        <v>5000</v>
      </c>
      <c r="G50" s="136" t="s">
        <v>6</v>
      </c>
      <c r="H50" s="124">
        <v>2536</v>
      </c>
      <c r="I50" s="174">
        <f>Таблица2[[#This Row],[Рекомендуемая розничная цена за пачку                            (руб.с НДС)]]*(1-0.25)</f>
        <v>1902</v>
      </c>
      <c r="J50" s="175">
        <f>Таблица2[[#This Row],[Рекомендуемая розничная цена за пачку                            (руб.с НДС)]]*0.8</f>
        <v>2028.8000000000002</v>
      </c>
      <c r="K50" s="176">
        <f>Таблица2[[#This Row],[Рекомендуемая розничная цена за пачку                            (руб.с НДС)]]*0.85</f>
        <v>2155.6</v>
      </c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</row>
    <row r="51" spans="1:59" s="119" customFormat="1" ht="14.1" customHeight="1" x14ac:dyDescent="0.25">
      <c r="A51" s="134" t="s">
        <v>185</v>
      </c>
      <c r="B51" s="134" t="s">
        <v>14</v>
      </c>
      <c r="C51" s="151" t="s">
        <v>200</v>
      </c>
      <c r="D51" s="151">
        <v>215921</v>
      </c>
      <c r="E51" s="136" t="s">
        <v>76</v>
      </c>
      <c r="F51" s="152">
        <v>5000</v>
      </c>
      <c r="G51" s="136" t="s">
        <v>6</v>
      </c>
      <c r="H51" s="124">
        <v>3008</v>
      </c>
      <c r="I51" s="174">
        <f>Таблица2[[#This Row],[Рекомендуемая розничная цена за пачку                            (руб.с НДС)]]*(1-0.25)</f>
        <v>2256</v>
      </c>
      <c r="J51" s="175">
        <f>Таблица2[[#This Row],[Рекомендуемая розничная цена за пачку                            (руб.с НДС)]]*0.8</f>
        <v>2406.4</v>
      </c>
      <c r="K51" s="176">
        <f>Таблица2[[#This Row],[Рекомендуемая розничная цена за пачку                            (руб.с НДС)]]*0.85</f>
        <v>2556.7999999999997</v>
      </c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</row>
    <row r="52" spans="1:59" s="119" customFormat="1" ht="14.1" customHeight="1" x14ac:dyDescent="0.25">
      <c r="A52" s="134" t="s">
        <v>185</v>
      </c>
      <c r="B52" s="134" t="s">
        <v>14</v>
      </c>
      <c r="C52" s="155" t="s">
        <v>230</v>
      </c>
      <c r="D52" s="151">
        <v>215924</v>
      </c>
      <c r="E52" s="156" t="s">
        <v>76</v>
      </c>
      <c r="F52" s="152">
        <v>50000</v>
      </c>
      <c r="G52" s="136" t="s">
        <v>6</v>
      </c>
      <c r="H52" s="124">
        <v>25957</v>
      </c>
      <c r="I52" s="173">
        <f>Таблица2[[#This Row],[Рекомендуемая розничная цена за пачку                            (руб.с НДС)]]*0.65</f>
        <v>16872.05</v>
      </c>
      <c r="J52" s="169">
        <f>Таблица2[[#This Row],[25]]</f>
        <v>16872.05</v>
      </c>
      <c r="K52" s="172">
        <f>Таблица2[[#This Row],[20]]</f>
        <v>16872.05</v>
      </c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</row>
    <row r="53" spans="1:59" s="119" customFormat="1" ht="14.1" customHeight="1" x14ac:dyDescent="0.25">
      <c r="A53" s="134" t="s">
        <v>185</v>
      </c>
      <c r="B53" s="134" t="s">
        <v>14</v>
      </c>
      <c r="C53" s="151" t="s">
        <v>200</v>
      </c>
      <c r="D53" s="151">
        <v>215920</v>
      </c>
      <c r="E53" s="136" t="s">
        <v>77</v>
      </c>
      <c r="F53" s="152">
        <v>5000</v>
      </c>
      <c r="G53" s="136" t="s">
        <v>6</v>
      </c>
      <c r="H53" s="124">
        <v>3008</v>
      </c>
      <c r="I53" s="174">
        <f>Таблица2[[#This Row],[Рекомендуемая розничная цена за пачку                            (руб.с НДС)]]*(1-0.25)</f>
        <v>2256</v>
      </c>
      <c r="J53" s="175">
        <f>Таблица2[[#This Row],[Рекомендуемая розничная цена за пачку                            (руб.с НДС)]]*0.8</f>
        <v>2406.4</v>
      </c>
      <c r="K53" s="176">
        <f>Таблица2[[#This Row],[Рекомендуемая розничная цена за пачку                            (руб.с НДС)]]*0.85</f>
        <v>2556.7999999999997</v>
      </c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</row>
    <row r="54" spans="1:59" s="119" customFormat="1" ht="14.1" customHeight="1" x14ac:dyDescent="0.25">
      <c r="A54" s="134" t="s">
        <v>185</v>
      </c>
      <c r="B54" s="134" t="s">
        <v>14</v>
      </c>
      <c r="C54" s="155" t="s">
        <v>230</v>
      </c>
      <c r="D54" s="151">
        <v>215923</v>
      </c>
      <c r="E54" s="156" t="s">
        <v>77</v>
      </c>
      <c r="F54" s="152">
        <v>50000</v>
      </c>
      <c r="G54" s="136" t="s">
        <v>6</v>
      </c>
      <c r="H54" s="124">
        <v>25755</v>
      </c>
      <c r="I54" s="173">
        <f>Таблица2[[#This Row],[Рекомендуемая розничная цена за пачку                            (руб.с НДС)]]*0.65</f>
        <v>16740.75</v>
      </c>
      <c r="J54" s="169">
        <f>Таблица2[[#This Row],[25]]</f>
        <v>16740.75</v>
      </c>
      <c r="K54" s="172">
        <f>Таблица2[[#This Row],[20]]</f>
        <v>16740.75</v>
      </c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</row>
    <row r="55" spans="1:59" s="119" customFormat="1" ht="14.1" customHeight="1" x14ac:dyDescent="0.25">
      <c r="A55" s="134" t="s">
        <v>185</v>
      </c>
      <c r="B55" s="134" t="s">
        <v>14</v>
      </c>
      <c r="C55" s="151" t="s">
        <v>200</v>
      </c>
      <c r="D55" s="151"/>
      <c r="E55" s="136" t="s">
        <v>113</v>
      </c>
      <c r="F55" s="161">
        <v>1</v>
      </c>
      <c r="G55" s="136" t="s">
        <v>36</v>
      </c>
      <c r="H55" s="124">
        <v>3132</v>
      </c>
      <c r="I55" s="174">
        <f>Таблица2[[#This Row],[Рекомендуемая розничная цена за пачку                            (руб.с НДС)]]*(1-0.25)</f>
        <v>2349</v>
      </c>
      <c r="J55" s="175">
        <f>Таблица2[[#This Row],[Рекомендуемая розничная цена за пачку                            (руб.с НДС)]]*0.8</f>
        <v>2505.6000000000004</v>
      </c>
      <c r="K55" s="176">
        <f>Таблица2[[#This Row],[Рекомендуемая розничная цена за пачку                            (руб.с НДС)]]*0.85</f>
        <v>2662.2</v>
      </c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</row>
    <row r="56" spans="1:59" s="119" customFormat="1" ht="14.1" customHeight="1" x14ac:dyDescent="0.25">
      <c r="A56" s="134" t="s">
        <v>185</v>
      </c>
      <c r="B56" s="134" t="s">
        <v>14</v>
      </c>
      <c r="C56" s="151" t="s">
        <v>200</v>
      </c>
      <c r="D56" s="151">
        <v>127346</v>
      </c>
      <c r="E56" s="136" t="s">
        <v>113</v>
      </c>
      <c r="F56" s="152">
        <v>5000</v>
      </c>
      <c r="G56" s="136" t="s">
        <v>6</v>
      </c>
      <c r="H56" s="124">
        <v>3177</v>
      </c>
      <c r="I56" s="174">
        <f>Таблица2[[#This Row],[Рекомендуемая розничная цена за пачку                            (руб.с НДС)]]*(1-0.25)</f>
        <v>2382.75</v>
      </c>
      <c r="J56" s="175">
        <f>Таблица2[[#This Row],[Рекомендуемая розничная цена за пачку                            (руб.с НДС)]]*0.8</f>
        <v>2541.6000000000004</v>
      </c>
      <c r="K56" s="176">
        <f>Таблица2[[#This Row],[Рекомендуемая розничная цена за пачку                            (руб.с НДС)]]*0.85</f>
        <v>2700.45</v>
      </c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</row>
    <row r="57" spans="1:59" s="119" customFormat="1" ht="14.1" customHeight="1" x14ac:dyDescent="0.25">
      <c r="A57" s="134" t="s">
        <v>185</v>
      </c>
      <c r="B57" s="134" t="s">
        <v>14</v>
      </c>
      <c r="C57" s="151" t="s">
        <v>200</v>
      </c>
      <c r="D57" s="151">
        <v>127347</v>
      </c>
      <c r="E57" s="136" t="s">
        <v>113</v>
      </c>
      <c r="F57" s="152">
        <v>50000</v>
      </c>
      <c r="G57" s="136" t="s">
        <v>6</v>
      </c>
      <c r="H57" s="124">
        <v>32340</v>
      </c>
      <c r="I57" s="174">
        <f>Таблица2[[#This Row],[Рекомендуемая розничная цена за пачку                            (руб.с НДС)]]*(1-0.25)</f>
        <v>24255</v>
      </c>
      <c r="J57" s="175">
        <f>Таблица2[[#This Row],[Рекомендуемая розничная цена за пачку                            (руб.с НДС)]]*0.8</f>
        <v>25872</v>
      </c>
      <c r="K57" s="176">
        <f>Таблица2[[#This Row],[Рекомендуемая розничная цена за пачку                            (руб.с НДС)]]*0.85</f>
        <v>27489</v>
      </c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</row>
    <row r="58" spans="1:59" s="119" customFormat="1" ht="14.1" customHeight="1" x14ac:dyDescent="0.25">
      <c r="A58" s="134" t="s">
        <v>185</v>
      </c>
      <c r="B58" s="134" t="s">
        <v>14</v>
      </c>
      <c r="C58" s="151" t="s">
        <v>201</v>
      </c>
      <c r="D58" s="151">
        <v>215925</v>
      </c>
      <c r="E58" s="136" t="s">
        <v>78</v>
      </c>
      <c r="F58" s="152">
        <v>5000</v>
      </c>
      <c r="G58" s="136" t="s">
        <v>6</v>
      </c>
      <c r="H58" s="124">
        <v>3171</v>
      </c>
      <c r="I58" s="174">
        <f>Таблица2[[#This Row],[Рекомендуемая розничная цена за пачку                            (руб.с НДС)]]*(1-0.25)</f>
        <v>2378.25</v>
      </c>
      <c r="J58" s="175">
        <f>Таблица2[[#This Row],[Рекомендуемая розничная цена за пачку                            (руб.с НДС)]]*0.8</f>
        <v>2536.8000000000002</v>
      </c>
      <c r="K58" s="176">
        <f>Таблица2[[#This Row],[Рекомендуемая розничная цена за пачку                            (руб.с НДС)]]*0.85</f>
        <v>2695.35</v>
      </c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</row>
    <row r="59" spans="1:59" s="119" customFormat="1" ht="14.1" customHeight="1" x14ac:dyDescent="0.25">
      <c r="A59" s="134" t="s">
        <v>185</v>
      </c>
      <c r="B59" s="134" t="s">
        <v>14</v>
      </c>
      <c r="C59" s="151" t="s">
        <v>201</v>
      </c>
      <c r="D59" s="151">
        <v>892262</v>
      </c>
      <c r="E59" s="136" t="s">
        <v>78</v>
      </c>
      <c r="F59" s="152">
        <v>50000</v>
      </c>
      <c r="G59" s="136" t="s">
        <v>6</v>
      </c>
      <c r="H59" s="124">
        <v>31159</v>
      </c>
      <c r="I59" s="174">
        <f>Таблица2[[#This Row],[Рекомендуемая розничная цена за пачку                            (руб.с НДС)]]*(1-0.25)</f>
        <v>23369.25</v>
      </c>
      <c r="J59" s="175">
        <f>Таблица2[[#This Row],[Рекомендуемая розничная цена за пачку                            (руб.с НДС)]]*0.8</f>
        <v>24927.200000000001</v>
      </c>
      <c r="K59" s="176">
        <f>Таблица2[[#This Row],[Рекомендуемая розничная цена за пачку                            (руб.с НДС)]]*0.85</f>
        <v>26485.149999999998</v>
      </c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</row>
    <row r="60" spans="1:59" s="119" customFormat="1" ht="14.1" customHeight="1" x14ac:dyDescent="0.25">
      <c r="A60" s="134" t="s">
        <v>185</v>
      </c>
      <c r="B60" s="134" t="s">
        <v>14</v>
      </c>
      <c r="C60" s="151" t="s">
        <v>201</v>
      </c>
      <c r="D60" s="151">
        <v>236449</v>
      </c>
      <c r="E60" s="162" t="s">
        <v>136</v>
      </c>
      <c r="F60" s="152">
        <v>5000</v>
      </c>
      <c r="G60" s="136" t="s">
        <v>6</v>
      </c>
      <c r="H60" s="124">
        <v>2950</v>
      </c>
      <c r="I60" s="174">
        <f>Таблица2[[#This Row],[Рекомендуемая розничная цена за пачку                            (руб.с НДС)]]*(1-0.25)</f>
        <v>2212.5</v>
      </c>
      <c r="J60" s="175">
        <f>Таблица2[[#This Row],[Рекомендуемая розничная цена за пачку                            (руб.с НДС)]]*0.8</f>
        <v>2360</v>
      </c>
      <c r="K60" s="176">
        <f>Таблица2[[#This Row],[Рекомендуемая розничная цена за пачку                            (руб.с НДС)]]*0.85</f>
        <v>2507.5</v>
      </c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</row>
    <row r="61" spans="1:59" s="119" customFormat="1" ht="14.1" customHeight="1" x14ac:dyDescent="0.25">
      <c r="A61" s="134" t="s">
        <v>185</v>
      </c>
      <c r="B61" s="134" t="s">
        <v>14</v>
      </c>
      <c r="C61" s="151" t="s">
        <v>201</v>
      </c>
      <c r="D61" s="151">
        <v>250795</v>
      </c>
      <c r="E61" s="162" t="s">
        <v>135</v>
      </c>
      <c r="F61" s="152">
        <v>5000</v>
      </c>
      <c r="G61" s="136" t="s">
        <v>6</v>
      </c>
      <c r="H61" s="124">
        <v>3300</v>
      </c>
      <c r="I61" s="174">
        <f>Таблица2[[#This Row],[Рекомендуемая розничная цена за пачку                            (руб.с НДС)]]*(1-0.25)</f>
        <v>2475</v>
      </c>
      <c r="J61" s="175">
        <f>Таблица2[[#This Row],[Рекомендуемая розничная цена за пачку                            (руб.с НДС)]]*0.8</f>
        <v>2640</v>
      </c>
      <c r="K61" s="176">
        <f>Таблица2[[#This Row],[Рекомендуемая розничная цена за пачку                            (руб.с НДС)]]*0.85</f>
        <v>2805</v>
      </c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</row>
    <row r="62" spans="1:59" s="119" customFormat="1" ht="14.1" customHeight="1" x14ac:dyDescent="0.25">
      <c r="A62" s="134" t="s">
        <v>185</v>
      </c>
      <c r="B62" s="134" t="s">
        <v>14</v>
      </c>
      <c r="C62" s="151" t="s">
        <v>201</v>
      </c>
      <c r="D62" s="151">
        <v>186436</v>
      </c>
      <c r="E62" s="162" t="s">
        <v>137</v>
      </c>
      <c r="F62" s="152">
        <v>5000</v>
      </c>
      <c r="G62" s="136" t="s">
        <v>6</v>
      </c>
      <c r="H62" s="124">
        <v>3550</v>
      </c>
      <c r="I62" s="174">
        <f>Таблица2[[#This Row],[Рекомендуемая розничная цена за пачку                            (руб.с НДС)]]*(1-0.25)</f>
        <v>2662.5</v>
      </c>
      <c r="J62" s="175">
        <f>Таблица2[[#This Row],[Рекомендуемая розничная цена за пачку                            (руб.с НДС)]]*0.8</f>
        <v>2840</v>
      </c>
      <c r="K62" s="176">
        <f>Таблица2[[#This Row],[Рекомендуемая розничная цена за пачку                            (руб.с НДС)]]*0.85</f>
        <v>3017.5</v>
      </c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</row>
    <row r="63" spans="1:59" s="119" customFormat="1" ht="14.1" customHeight="1" x14ac:dyDescent="0.25">
      <c r="A63" s="134" t="s">
        <v>185</v>
      </c>
      <c r="B63" s="134" t="s">
        <v>14</v>
      </c>
      <c r="C63" s="151" t="s">
        <v>200</v>
      </c>
      <c r="D63" s="151">
        <v>899244</v>
      </c>
      <c r="E63" s="136" t="s">
        <v>79</v>
      </c>
      <c r="F63" s="161">
        <v>1</v>
      </c>
      <c r="G63" s="136" t="s">
        <v>36</v>
      </c>
      <c r="H63" s="124">
        <v>3311</v>
      </c>
      <c r="I63" s="174">
        <f>Таблица2[[#This Row],[Рекомендуемая розничная цена за пачку                            (руб.с НДС)]]*(1-0.25)</f>
        <v>2483.25</v>
      </c>
      <c r="J63" s="175">
        <f>Таблица2[[#This Row],[Рекомендуемая розничная цена за пачку                            (руб.с НДС)]]*0.8</f>
        <v>2648.8</v>
      </c>
      <c r="K63" s="176">
        <f>Таблица2[[#This Row],[Рекомендуемая розничная цена за пачку                            (руб.с НДС)]]*0.85</f>
        <v>2814.35</v>
      </c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</row>
    <row r="64" spans="1:59" s="119" customFormat="1" ht="14.1" customHeight="1" x14ac:dyDescent="0.25">
      <c r="A64" s="134" t="s">
        <v>185</v>
      </c>
      <c r="B64" s="134" t="s">
        <v>14</v>
      </c>
      <c r="C64" s="151" t="s">
        <v>200</v>
      </c>
      <c r="D64" s="151">
        <v>252121</v>
      </c>
      <c r="E64" s="136" t="s">
        <v>79</v>
      </c>
      <c r="F64" s="152">
        <v>5000</v>
      </c>
      <c r="G64" s="136" t="s">
        <v>6</v>
      </c>
      <c r="H64" s="124">
        <v>3439</v>
      </c>
      <c r="I64" s="174">
        <f>Таблица2[[#This Row],[Рекомендуемая розничная цена за пачку                            (руб.с НДС)]]*(1-0.25)</f>
        <v>2579.25</v>
      </c>
      <c r="J64" s="175">
        <f>Таблица2[[#This Row],[Рекомендуемая розничная цена за пачку                            (руб.с НДС)]]*0.8</f>
        <v>2751.2000000000003</v>
      </c>
      <c r="K64" s="176">
        <f>Таблица2[[#This Row],[Рекомендуемая розничная цена за пачку                            (руб.с НДС)]]*0.85</f>
        <v>2923.15</v>
      </c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</row>
    <row r="65" spans="1:59" s="119" customFormat="1" ht="15.6" customHeight="1" x14ac:dyDescent="0.25">
      <c r="A65" s="134" t="s">
        <v>3</v>
      </c>
      <c r="B65" s="134" t="s">
        <v>14</v>
      </c>
      <c r="C65" s="153" t="s">
        <v>200</v>
      </c>
      <c r="D65" s="151">
        <v>454230</v>
      </c>
      <c r="E65" s="136" t="s">
        <v>15</v>
      </c>
      <c r="F65" s="152">
        <v>100000</v>
      </c>
      <c r="G65" s="136" t="s">
        <v>6</v>
      </c>
      <c r="H65" s="124">
        <v>42174</v>
      </c>
      <c r="I65" s="174">
        <f>Таблица2[[#This Row],[Рекомендуемая розничная цена за пачку                            (руб.с НДС)]]*(1-0.25)</f>
        <v>31630.5</v>
      </c>
      <c r="J65" s="175">
        <f>Таблица2[[#This Row],[Рекомендуемая розничная цена за пачку                            (руб.с НДС)]]*0.8</f>
        <v>33739.200000000004</v>
      </c>
      <c r="K65" s="176">
        <f>Таблица2[[#This Row],[Рекомендуемая розничная цена за пачку                            (руб.с НДС)]]*0.85</f>
        <v>35847.9</v>
      </c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</row>
    <row r="66" spans="1:59" s="119" customFormat="1" ht="14.1" customHeight="1" x14ac:dyDescent="0.25">
      <c r="A66" s="134" t="s">
        <v>3</v>
      </c>
      <c r="B66" s="134" t="s">
        <v>30</v>
      </c>
      <c r="C66" s="153" t="s">
        <v>216</v>
      </c>
      <c r="D66" s="151">
        <v>447841</v>
      </c>
      <c r="E66" s="136" t="s">
        <v>31</v>
      </c>
      <c r="F66" s="152">
        <v>250000</v>
      </c>
      <c r="G66" s="136" t="s">
        <v>6</v>
      </c>
      <c r="H66" s="124">
        <v>14086</v>
      </c>
      <c r="I66" s="174">
        <f>Таблица2[[#This Row],[Рекомендуемая розничная цена за пачку                            (руб.с НДС)]]*(1-0.25)</f>
        <v>10564.5</v>
      </c>
      <c r="J66" s="175">
        <f>Таблица2[[#This Row],[Рекомендуемая розничная цена за пачку                            (руб.с НДС)]]*0.8</f>
        <v>11268.800000000001</v>
      </c>
      <c r="K66" s="176">
        <f>Таблица2[[#This Row],[Рекомендуемая розничная цена за пачку                            (руб.с НДС)]]*0.85</f>
        <v>11973.1</v>
      </c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</row>
    <row r="67" spans="1:59" s="119" customFormat="1" ht="14.1" customHeight="1" x14ac:dyDescent="0.25">
      <c r="A67" s="134" t="s">
        <v>3</v>
      </c>
      <c r="B67" s="135" t="s">
        <v>16</v>
      </c>
      <c r="C67" s="158" t="s">
        <v>218</v>
      </c>
      <c r="D67" s="151"/>
      <c r="E67" s="136" t="s">
        <v>17</v>
      </c>
      <c r="F67" s="152">
        <v>100000</v>
      </c>
      <c r="G67" s="136" t="s">
        <v>6</v>
      </c>
      <c r="H67" s="124">
        <v>5609</v>
      </c>
      <c r="I67" s="174">
        <f>Таблица2[[#This Row],[Рекомендуемая розничная цена за пачку                            (руб.с НДС)]]*(1-0.25)</f>
        <v>4206.75</v>
      </c>
      <c r="J67" s="175">
        <f>Таблица2[[#This Row],[Рекомендуемая розничная цена за пачку                            (руб.с НДС)]]*0.8</f>
        <v>4487.2</v>
      </c>
      <c r="K67" s="176">
        <f>Таблица2[[#This Row],[Рекомендуемая розничная цена за пачку                            (руб.с НДС)]]*0.85</f>
        <v>4767.6499999999996</v>
      </c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</row>
    <row r="68" spans="1:59" s="119" customFormat="1" ht="14.1" customHeight="1" x14ac:dyDescent="0.25">
      <c r="A68" s="134" t="s">
        <v>3</v>
      </c>
      <c r="B68" s="135" t="s">
        <v>16</v>
      </c>
      <c r="C68" s="158" t="s">
        <v>218</v>
      </c>
      <c r="D68" s="151"/>
      <c r="E68" s="136" t="s">
        <v>17</v>
      </c>
      <c r="F68" s="152">
        <v>500000</v>
      </c>
      <c r="G68" s="136" t="s">
        <v>6</v>
      </c>
      <c r="H68" s="124">
        <v>28038</v>
      </c>
      <c r="I68" s="174">
        <f>Таблица2[[#This Row],[Рекомендуемая розничная цена за пачку                            (руб.с НДС)]]*(1-0.25)</f>
        <v>21028.5</v>
      </c>
      <c r="J68" s="175">
        <f>Таблица2[[#This Row],[Рекомендуемая розничная цена за пачку                            (руб.с НДС)]]*0.8</f>
        <v>22430.400000000001</v>
      </c>
      <c r="K68" s="176">
        <f>Таблица2[[#This Row],[Рекомендуемая розничная цена за пачку                            (руб.с НДС)]]*0.85</f>
        <v>23832.3</v>
      </c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</row>
    <row r="69" spans="1:59" s="119" customFormat="1" ht="14.1" customHeight="1" x14ac:dyDescent="0.25">
      <c r="A69" s="134" t="s">
        <v>3</v>
      </c>
      <c r="B69" s="137" t="s">
        <v>16</v>
      </c>
      <c r="C69" s="155" t="s">
        <v>230</v>
      </c>
      <c r="D69" s="151"/>
      <c r="E69" s="156" t="s">
        <v>162</v>
      </c>
      <c r="F69" s="152">
        <v>100000</v>
      </c>
      <c r="G69" s="136" t="s">
        <v>6</v>
      </c>
      <c r="H69" s="124">
        <v>5324</v>
      </c>
      <c r="I69" s="173">
        <f>Таблица2[[#This Row],[Рекомендуемая розничная цена за пачку                            (руб.с НДС)]]*0.65</f>
        <v>3460.6</v>
      </c>
      <c r="J69" s="169">
        <f>Таблица2[[#This Row],[25]]</f>
        <v>3460.6</v>
      </c>
      <c r="K69" s="172">
        <f>Таблица2[[#This Row],[20]]</f>
        <v>3460.6</v>
      </c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</row>
    <row r="70" spans="1:59" s="119" customFormat="1" ht="14.1" customHeight="1" x14ac:dyDescent="0.25">
      <c r="A70" s="134" t="s">
        <v>3</v>
      </c>
      <c r="B70" s="137" t="s">
        <v>16</v>
      </c>
      <c r="C70" s="155" t="s">
        <v>230</v>
      </c>
      <c r="D70" s="151"/>
      <c r="E70" s="156" t="s">
        <v>162</v>
      </c>
      <c r="F70" s="152">
        <v>500000</v>
      </c>
      <c r="G70" s="136" t="s">
        <v>6</v>
      </c>
      <c r="H70" s="124">
        <v>26619</v>
      </c>
      <c r="I70" s="173">
        <f>Таблица2[[#This Row],[Рекомендуемая розничная цена за пачку                            (руб.с НДС)]]*0.65</f>
        <v>17302.350000000002</v>
      </c>
      <c r="J70" s="169">
        <f>Таблица2[[#This Row],[25]]</f>
        <v>17302.350000000002</v>
      </c>
      <c r="K70" s="172">
        <f>Таблица2[[#This Row],[20]]</f>
        <v>17302.350000000002</v>
      </c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</row>
    <row r="71" spans="1:59" s="119" customFormat="1" ht="14.1" customHeight="1" x14ac:dyDescent="0.25">
      <c r="A71" s="134" t="s">
        <v>185</v>
      </c>
      <c r="B71" s="137" t="s">
        <v>16</v>
      </c>
      <c r="C71" s="151" t="s">
        <v>202</v>
      </c>
      <c r="D71" s="151"/>
      <c r="E71" s="136" t="s">
        <v>182</v>
      </c>
      <c r="F71" s="152">
        <v>100000</v>
      </c>
      <c r="G71" s="136" t="s">
        <v>6</v>
      </c>
      <c r="H71" s="124">
        <v>4730</v>
      </c>
      <c r="I71" s="174">
        <f>Таблица2[[#This Row],[Рекомендуемая розничная цена за пачку                            (руб.с НДС)]]*(1-0.25)</f>
        <v>3547.5</v>
      </c>
      <c r="J71" s="175">
        <f>Таблица2[[#This Row],[Рекомендуемая розничная цена за пачку                            (руб.с НДС)]]*0.8</f>
        <v>3784</v>
      </c>
      <c r="K71" s="176">
        <f>Таблица2[[#This Row],[Рекомендуемая розничная цена за пачку                            (руб.с НДС)]]*0.85</f>
        <v>4020.5</v>
      </c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</row>
    <row r="72" spans="1:59" s="119" customFormat="1" ht="14.1" customHeight="1" x14ac:dyDescent="0.25">
      <c r="A72" s="134" t="s">
        <v>185</v>
      </c>
      <c r="B72" s="137" t="s">
        <v>16</v>
      </c>
      <c r="C72" s="151" t="s">
        <v>202</v>
      </c>
      <c r="D72" s="151">
        <v>114909</v>
      </c>
      <c r="E72" s="136" t="s">
        <v>80</v>
      </c>
      <c r="F72" s="161">
        <v>0.5</v>
      </c>
      <c r="G72" s="136" t="s">
        <v>36</v>
      </c>
      <c r="H72" s="124">
        <v>2748</v>
      </c>
      <c r="I72" s="174">
        <f>Таблица2[[#This Row],[Рекомендуемая розничная цена за пачку                            (руб.с НДС)]]*(1-0.25)</f>
        <v>2061</v>
      </c>
      <c r="J72" s="175">
        <f>Таблица2[[#This Row],[Рекомендуемая розничная цена за пачку                            (руб.с НДС)]]*0.8</f>
        <v>2198.4</v>
      </c>
      <c r="K72" s="176">
        <f>Таблица2[[#This Row],[Рекомендуемая розничная цена за пачку                            (руб.с НДС)]]*0.85</f>
        <v>2335.7999999999997</v>
      </c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</row>
    <row r="73" spans="1:59" s="119" customFormat="1" ht="14.1" customHeight="1" x14ac:dyDescent="0.25">
      <c r="A73" s="134" t="s">
        <v>3</v>
      </c>
      <c r="B73" s="135" t="s">
        <v>16</v>
      </c>
      <c r="C73" s="158" t="s">
        <v>217</v>
      </c>
      <c r="D73" s="151"/>
      <c r="E73" s="162" t="s">
        <v>181</v>
      </c>
      <c r="F73" s="152">
        <v>500000</v>
      </c>
      <c r="G73" s="136" t="s">
        <v>6</v>
      </c>
      <c r="H73" s="124">
        <v>26950</v>
      </c>
      <c r="I73" s="174">
        <f>Таблица2[[#This Row],[Рекомендуемая розничная цена за пачку                            (руб.с НДС)]]*(1-0.25)</f>
        <v>20212.5</v>
      </c>
      <c r="J73" s="175">
        <f>Таблица2[[#This Row],[Рекомендуемая розничная цена за пачку                            (руб.с НДС)]]*0.8</f>
        <v>21560</v>
      </c>
      <c r="K73" s="176">
        <f>Таблица2[[#This Row],[Рекомендуемая розничная цена за пачку                            (руб.с НДС)]]*0.85</f>
        <v>22907.5</v>
      </c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</row>
    <row r="74" spans="1:59" s="119" customFormat="1" ht="14.1" customHeight="1" x14ac:dyDescent="0.25">
      <c r="A74" s="134" t="s">
        <v>3</v>
      </c>
      <c r="B74" s="135" t="s">
        <v>16</v>
      </c>
      <c r="C74" s="158" t="s">
        <v>218</v>
      </c>
      <c r="D74" s="151"/>
      <c r="E74" s="136" t="s">
        <v>25</v>
      </c>
      <c r="F74" s="152">
        <v>100000</v>
      </c>
      <c r="G74" s="136" t="s">
        <v>6</v>
      </c>
      <c r="H74" s="124">
        <v>6130</v>
      </c>
      <c r="I74" s="174">
        <f>Таблица2[[#This Row],[Рекомендуемая розничная цена за пачку                            (руб.с НДС)]]*(1-0.25)</f>
        <v>4597.5</v>
      </c>
      <c r="J74" s="175">
        <f>Таблица2[[#This Row],[Рекомендуемая розничная цена за пачку                            (руб.с НДС)]]*0.8</f>
        <v>4904</v>
      </c>
      <c r="K74" s="176">
        <f>Таблица2[[#This Row],[Рекомендуемая розничная цена за пачку                            (руб.с НДС)]]*0.85</f>
        <v>5210.5</v>
      </c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</row>
    <row r="75" spans="1:59" s="119" customFormat="1" ht="14.1" customHeight="1" x14ac:dyDescent="0.25">
      <c r="A75" s="134" t="s">
        <v>3</v>
      </c>
      <c r="B75" s="135" t="s">
        <v>16</v>
      </c>
      <c r="C75" s="158" t="s">
        <v>218</v>
      </c>
      <c r="D75" s="151"/>
      <c r="E75" s="136" t="s">
        <v>25</v>
      </c>
      <c r="F75" s="152">
        <v>500000</v>
      </c>
      <c r="G75" s="136" t="s">
        <v>6</v>
      </c>
      <c r="H75" s="124">
        <v>30646</v>
      </c>
      <c r="I75" s="174">
        <f>Таблица2[[#This Row],[Рекомендуемая розничная цена за пачку                            (руб.с НДС)]]*(1-0.25)</f>
        <v>22984.5</v>
      </c>
      <c r="J75" s="175">
        <f>Таблица2[[#This Row],[Рекомендуемая розничная цена за пачку                            (руб.с НДС)]]*0.8</f>
        <v>24516.800000000003</v>
      </c>
      <c r="K75" s="176">
        <f>Таблица2[[#This Row],[Рекомендуемая розничная цена за пачку                            (руб.с НДС)]]*0.85</f>
        <v>26049.1</v>
      </c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59" s="119" customFormat="1" ht="14.1" customHeight="1" x14ac:dyDescent="0.25">
      <c r="A76" s="134" t="s">
        <v>3</v>
      </c>
      <c r="B76" s="135" t="s">
        <v>16</v>
      </c>
      <c r="C76" s="158" t="s">
        <v>217</v>
      </c>
      <c r="D76" s="151"/>
      <c r="E76" s="136" t="s">
        <v>186</v>
      </c>
      <c r="F76" s="152">
        <v>100000</v>
      </c>
      <c r="G76" s="136" t="s">
        <v>6</v>
      </c>
      <c r="H76" s="124">
        <v>5650</v>
      </c>
      <c r="I76" s="174">
        <f>Таблица2[[#This Row],[Рекомендуемая розничная цена за пачку                            (руб.с НДС)]]*(1-0.25)</f>
        <v>4237.5</v>
      </c>
      <c r="J76" s="175">
        <f>Таблица2[[#This Row],[Рекомендуемая розничная цена за пачку                            (руб.с НДС)]]*0.8</f>
        <v>4520</v>
      </c>
      <c r="K76" s="176">
        <f>Таблица2[[#This Row],[Рекомендуемая розничная цена за пачку                            (руб.с НДС)]]*0.85</f>
        <v>4802.5</v>
      </c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</row>
    <row r="77" spans="1:59" s="119" customFormat="1" ht="14.1" customHeight="1" x14ac:dyDescent="0.25">
      <c r="A77" s="134" t="s">
        <v>3</v>
      </c>
      <c r="B77" s="135" t="s">
        <v>16</v>
      </c>
      <c r="C77" s="158" t="s">
        <v>217</v>
      </c>
      <c r="D77" s="151"/>
      <c r="E77" s="136" t="s">
        <v>186</v>
      </c>
      <c r="F77" s="152">
        <v>500000</v>
      </c>
      <c r="G77" s="136" t="s">
        <v>6</v>
      </c>
      <c r="H77" s="124">
        <v>27750</v>
      </c>
      <c r="I77" s="174">
        <f>Таблица2[[#This Row],[Рекомендуемая розничная цена за пачку                            (руб.с НДС)]]*(1-0.25)</f>
        <v>20812.5</v>
      </c>
      <c r="J77" s="175">
        <f>Таблица2[[#This Row],[Рекомендуемая розничная цена за пачку                            (руб.с НДС)]]*0.8</f>
        <v>22200</v>
      </c>
      <c r="K77" s="176">
        <f>Таблица2[[#This Row],[Рекомендуемая розничная цена за пачку                            (руб.с НДС)]]*0.85</f>
        <v>23587.5</v>
      </c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59" s="119" customFormat="1" ht="14.1" customHeight="1" x14ac:dyDescent="0.25">
      <c r="A78" s="134" t="s">
        <v>3</v>
      </c>
      <c r="B78" s="137" t="s">
        <v>16</v>
      </c>
      <c r="C78" s="155" t="s">
        <v>230</v>
      </c>
      <c r="D78" s="151"/>
      <c r="E78" s="156" t="s">
        <v>18</v>
      </c>
      <c r="F78" s="152">
        <v>100000</v>
      </c>
      <c r="G78" s="136" t="s">
        <v>6</v>
      </c>
      <c r="H78" s="124">
        <v>4902</v>
      </c>
      <c r="I78" s="173">
        <f>Таблица2[[#This Row],[Рекомендуемая розничная цена за пачку                            (руб.с НДС)]]*0.65</f>
        <v>3186.3</v>
      </c>
      <c r="J78" s="169">
        <f>Таблица2[[#This Row],[25]]</f>
        <v>3186.3</v>
      </c>
      <c r="K78" s="172">
        <f>Таблица2[[#This Row],[20]]</f>
        <v>3186.3</v>
      </c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</row>
    <row r="79" spans="1:59" s="119" customFormat="1" ht="14.1" customHeight="1" x14ac:dyDescent="0.25">
      <c r="A79" s="134" t="s">
        <v>3</v>
      </c>
      <c r="B79" s="135" t="s">
        <v>16</v>
      </c>
      <c r="C79" s="158" t="s">
        <v>218</v>
      </c>
      <c r="D79" s="151"/>
      <c r="E79" s="136" t="s">
        <v>18</v>
      </c>
      <c r="F79" s="152">
        <v>500000</v>
      </c>
      <c r="G79" s="136" t="s">
        <v>6</v>
      </c>
      <c r="H79" s="124">
        <v>27221</v>
      </c>
      <c r="I79" s="174">
        <f>Таблица2[[#This Row],[Рекомендуемая розничная цена за пачку                            (руб.с НДС)]]*(1-0.25)</f>
        <v>20415.75</v>
      </c>
      <c r="J79" s="175">
        <f>Таблица2[[#This Row],[Рекомендуемая розничная цена за пачку                            (руб.с НДС)]]*0.8</f>
        <v>21776.800000000003</v>
      </c>
      <c r="K79" s="176">
        <f>Таблица2[[#This Row],[Рекомендуемая розничная цена за пачку                            (руб.с НДС)]]*0.85</f>
        <v>23137.85</v>
      </c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</row>
    <row r="80" spans="1:59" s="119" customFormat="1" ht="14.1" customHeight="1" x14ac:dyDescent="0.25">
      <c r="A80" s="134" t="s">
        <v>3</v>
      </c>
      <c r="B80" s="135" t="s">
        <v>16</v>
      </c>
      <c r="C80" s="158" t="s">
        <v>218</v>
      </c>
      <c r="D80" s="151"/>
      <c r="E80" s="136" t="s">
        <v>19</v>
      </c>
      <c r="F80" s="152">
        <v>100000</v>
      </c>
      <c r="G80" s="136" t="s">
        <v>6</v>
      </c>
      <c r="H80" s="124">
        <v>6145</v>
      </c>
      <c r="I80" s="174">
        <f>Таблица2[[#This Row],[Рекомендуемая розничная цена за пачку                            (руб.с НДС)]]*(1-0.25)</f>
        <v>4608.75</v>
      </c>
      <c r="J80" s="175">
        <f>Таблица2[[#This Row],[Рекомендуемая розничная цена за пачку                            (руб.с НДС)]]*0.8</f>
        <v>4916</v>
      </c>
      <c r="K80" s="176">
        <f>Таблица2[[#This Row],[Рекомендуемая розничная цена за пачку                            (руб.с НДС)]]*0.85</f>
        <v>5223.25</v>
      </c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</row>
    <row r="81" spans="1:59" s="119" customFormat="1" ht="14.1" customHeight="1" x14ac:dyDescent="0.25">
      <c r="A81" s="134" t="s">
        <v>3</v>
      </c>
      <c r="B81" s="135" t="s">
        <v>16</v>
      </c>
      <c r="C81" s="158" t="s">
        <v>218</v>
      </c>
      <c r="D81" s="151"/>
      <c r="E81" s="136" t="s">
        <v>19</v>
      </c>
      <c r="F81" s="152">
        <v>500000</v>
      </c>
      <c r="G81" s="136" t="s">
        <v>6</v>
      </c>
      <c r="H81" s="124">
        <v>30721</v>
      </c>
      <c r="I81" s="174">
        <f>Таблица2[[#This Row],[Рекомендуемая розничная цена за пачку                            (руб.с НДС)]]*(1-0.25)</f>
        <v>23040.75</v>
      </c>
      <c r="J81" s="175">
        <f>Таблица2[[#This Row],[Рекомендуемая розничная цена за пачку                            (руб.с НДС)]]*0.8</f>
        <v>24576.800000000003</v>
      </c>
      <c r="K81" s="176">
        <f>Таблица2[[#This Row],[Рекомендуемая розничная цена за пачку                            (руб.с НДС)]]*0.85</f>
        <v>26112.85</v>
      </c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s="119" customFormat="1" ht="14.1" customHeight="1" x14ac:dyDescent="0.25">
      <c r="A82" s="134" t="s">
        <v>185</v>
      </c>
      <c r="B82" s="137" t="s">
        <v>16</v>
      </c>
      <c r="C82" s="151" t="s">
        <v>203</v>
      </c>
      <c r="D82" s="151"/>
      <c r="E82" s="136" t="s">
        <v>170</v>
      </c>
      <c r="F82" s="152">
        <v>100000</v>
      </c>
      <c r="G82" s="136" t="s">
        <v>6</v>
      </c>
      <c r="H82" s="124">
        <v>4964</v>
      </c>
      <c r="I82" s="174">
        <f>Таблица2[[#This Row],[Рекомендуемая розничная цена за пачку                            (руб.с НДС)]]*(1-0.25)</f>
        <v>3723</v>
      </c>
      <c r="J82" s="175">
        <f>Таблица2[[#This Row],[Рекомендуемая розничная цена за пачку                            (руб.с НДС)]]*0.8</f>
        <v>3971.2000000000003</v>
      </c>
      <c r="K82" s="176">
        <f>Таблица2[[#This Row],[Рекомендуемая розничная цена за пачку                            (руб.с НДС)]]*0.85</f>
        <v>4219.3999999999996</v>
      </c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</row>
    <row r="83" spans="1:59" s="119" customFormat="1" ht="14.1" customHeight="1" x14ac:dyDescent="0.25">
      <c r="A83" s="134" t="s">
        <v>185</v>
      </c>
      <c r="B83" s="137" t="s">
        <v>16</v>
      </c>
      <c r="C83" s="151" t="s">
        <v>203</v>
      </c>
      <c r="D83" s="151"/>
      <c r="E83" s="136" t="s">
        <v>170</v>
      </c>
      <c r="F83" s="152">
        <v>500000</v>
      </c>
      <c r="G83" s="136" t="s">
        <v>6</v>
      </c>
      <c r="H83" s="124">
        <v>22575</v>
      </c>
      <c r="I83" s="174">
        <f>Таблица2[[#This Row],[Рекомендуемая розничная цена за пачку                            (руб.с НДС)]]*(1-0.25)</f>
        <v>16931.25</v>
      </c>
      <c r="J83" s="175">
        <f>Таблица2[[#This Row],[Рекомендуемая розничная цена за пачку                            (руб.с НДС)]]*0.8</f>
        <v>18060</v>
      </c>
      <c r="K83" s="176">
        <f>Таблица2[[#This Row],[Рекомендуемая розничная цена за пачку                            (руб.с НДС)]]*0.85</f>
        <v>19188.75</v>
      </c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 s="119" customFormat="1" ht="14.1" customHeight="1" x14ac:dyDescent="0.25">
      <c r="A84" s="134" t="s">
        <v>3</v>
      </c>
      <c r="B84" s="135" t="s">
        <v>16</v>
      </c>
      <c r="C84" s="158" t="s">
        <v>218</v>
      </c>
      <c r="D84" s="151"/>
      <c r="E84" s="136" t="s">
        <v>175</v>
      </c>
      <c r="F84" s="152">
        <v>100000</v>
      </c>
      <c r="G84" s="136" t="s">
        <v>6</v>
      </c>
      <c r="H84" s="124">
        <v>6296</v>
      </c>
      <c r="I84" s="174">
        <f>Таблица2[[#This Row],[Рекомендуемая розничная цена за пачку                            (руб.с НДС)]]*(1-0.25)</f>
        <v>4722</v>
      </c>
      <c r="J84" s="175">
        <f>Таблица2[[#This Row],[Рекомендуемая розничная цена за пачку                            (руб.с НДС)]]*0.8</f>
        <v>5036.8</v>
      </c>
      <c r="K84" s="176">
        <f>Таблица2[[#This Row],[Рекомендуемая розничная цена за пачку                            (руб.с НДС)]]*0.85</f>
        <v>5351.5999999999995</v>
      </c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</row>
    <row r="85" spans="1:59" s="119" customFormat="1" ht="14.1" customHeight="1" x14ac:dyDescent="0.25">
      <c r="A85" s="134" t="s">
        <v>3</v>
      </c>
      <c r="B85" s="135" t="s">
        <v>16</v>
      </c>
      <c r="C85" s="158" t="s">
        <v>218</v>
      </c>
      <c r="D85" s="151"/>
      <c r="E85" s="136" t="s">
        <v>175</v>
      </c>
      <c r="F85" s="152">
        <v>500000</v>
      </c>
      <c r="G85" s="136" t="s">
        <v>6</v>
      </c>
      <c r="H85" s="124">
        <v>31477</v>
      </c>
      <c r="I85" s="174">
        <f>Таблица2[[#This Row],[Рекомендуемая розничная цена за пачку                            (руб.с НДС)]]*(1-0.25)</f>
        <v>23607.75</v>
      </c>
      <c r="J85" s="175">
        <f>Таблица2[[#This Row],[Рекомендуемая розничная цена за пачку                            (руб.с НДС)]]*0.8</f>
        <v>25181.600000000002</v>
      </c>
      <c r="K85" s="176">
        <f>Таблица2[[#This Row],[Рекомендуемая розничная цена за пачку                            (руб.с НДС)]]*0.85</f>
        <v>26755.45</v>
      </c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</row>
    <row r="86" spans="1:59" s="119" customFormat="1" ht="14.1" customHeight="1" x14ac:dyDescent="0.25">
      <c r="A86" s="134" t="s">
        <v>3</v>
      </c>
      <c r="B86" s="135" t="s">
        <v>16</v>
      </c>
      <c r="C86" s="158" t="s">
        <v>217</v>
      </c>
      <c r="D86" s="151"/>
      <c r="E86" s="136" t="s">
        <v>20</v>
      </c>
      <c r="F86" s="152">
        <v>100000</v>
      </c>
      <c r="G86" s="136" t="s">
        <v>6</v>
      </c>
      <c r="H86" s="124">
        <v>5700</v>
      </c>
      <c r="I86" s="174">
        <f>Таблица2[[#This Row],[Рекомендуемая розничная цена за пачку                            (руб.с НДС)]]*(1-0.25)</f>
        <v>4275</v>
      </c>
      <c r="J86" s="175">
        <f>Таблица2[[#This Row],[Рекомендуемая розничная цена за пачку                            (руб.с НДС)]]*0.8</f>
        <v>4560</v>
      </c>
      <c r="K86" s="176">
        <f>Таблица2[[#This Row],[Рекомендуемая розничная цена за пачку                            (руб.с НДС)]]*0.85</f>
        <v>4845</v>
      </c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</row>
    <row r="87" spans="1:59" s="119" customFormat="1" ht="14.1" customHeight="1" x14ac:dyDescent="0.25">
      <c r="A87" s="134" t="s">
        <v>3</v>
      </c>
      <c r="B87" s="135" t="s">
        <v>16</v>
      </c>
      <c r="C87" s="158" t="s">
        <v>217</v>
      </c>
      <c r="D87" s="151"/>
      <c r="E87" s="136" t="s">
        <v>20</v>
      </c>
      <c r="F87" s="152">
        <v>500000</v>
      </c>
      <c r="G87" s="136" t="s">
        <v>6</v>
      </c>
      <c r="H87" s="124">
        <v>27850</v>
      </c>
      <c r="I87" s="174">
        <f>Таблица2[[#This Row],[Рекомендуемая розничная цена за пачку                            (руб.с НДС)]]*(1-0.25)</f>
        <v>20887.5</v>
      </c>
      <c r="J87" s="175">
        <f>Таблица2[[#This Row],[Рекомендуемая розничная цена за пачку                            (руб.с НДС)]]*0.8</f>
        <v>22280</v>
      </c>
      <c r="K87" s="176">
        <f>Таблица2[[#This Row],[Рекомендуемая розничная цена за пачку                            (руб.с НДС)]]*0.85</f>
        <v>23672.5</v>
      </c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</row>
    <row r="88" spans="1:59" s="119" customFormat="1" ht="14.1" customHeight="1" x14ac:dyDescent="0.25">
      <c r="A88" s="134" t="s">
        <v>3</v>
      </c>
      <c r="B88" s="137" t="s">
        <v>16</v>
      </c>
      <c r="C88" s="155" t="s">
        <v>230</v>
      </c>
      <c r="D88" s="151"/>
      <c r="E88" s="156" t="s">
        <v>163</v>
      </c>
      <c r="F88" s="152">
        <v>100000</v>
      </c>
      <c r="G88" s="136" t="s">
        <v>6</v>
      </c>
      <c r="H88" s="124">
        <v>4902</v>
      </c>
      <c r="I88" s="173">
        <f>Таблица2[[#This Row],[Рекомендуемая розничная цена за пачку                            (руб.с НДС)]]*0.65</f>
        <v>3186.3</v>
      </c>
      <c r="J88" s="169">
        <f>Таблица2[[#This Row],[25]]</f>
        <v>3186.3</v>
      </c>
      <c r="K88" s="172">
        <f>Таблица2[[#This Row],[20]]</f>
        <v>3186.3</v>
      </c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</row>
    <row r="89" spans="1:59" s="119" customFormat="1" ht="14.1" customHeight="1" x14ac:dyDescent="0.25">
      <c r="A89" s="134" t="s">
        <v>3</v>
      </c>
      <c r="B89" s="137" t="s">
        <v>16</v>
      </c>
      <c r="C89" s="155" t="s">
        <v>230</v>
      </c>
      <c r="D89" s="151"/>
      <c r="E89" s="156" t="s">
        <v>163</v>
      </c>
      <c r="F89" s="152">
        <v>500000</v>
      </c>
      <c r="G89" s="136" t="s">
        <v>6</v>
      </c>
      <c r="H89" s="124">
        <v>24504</v>
      </c>
      <c r="I89" s="173">
        <f>Таблица2[[#This Row],[Рекомендуемая розничная цена за пачку                            (руб.с НДС)]]*0.65</f>
        <v>15927.6</v>
      </c>
      <c r="J89" s="169">
        <f>Таблица2[[#This Row],[25]]</f>
        <v>15927.6</v>
      </c>
      <c r="K89" s="172">
        <f>Таблица2[[#This Row],[20]]</f>
        <v>15927.6</v>
      </c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</row>
    <row r="90" spans="1:59" s="119" customFormat="1" ht="14.1" customHeight="1" x14ac:dyDescent="0.25">
      <c r="A90" s="134" t="s">
        <v>3</v>
      </c>
      <c r="B90" s="135" t="s">
        <v>16</v>
      </c>
      <c r="C90" s="158" t="s">
        <v>202</v>
      </c>
      <c r="D90" s="151">
        <v>452599</v>
      </c>
      <c r="E90" s="136" t="s">
        <v>21</v>
      </c>
      <c r="F90" s="152">
        <v>500000</v>
      </c>
      <c r="G90" s="136" t="s">
        <v>6</v>
      </c>
      <c r="H90" s="124">
        <v>3717</v>
      </c>
      <c r="I90" s="174">
        <f>Таблица2[[#This Row],[Рекомендуемая розничная цена за пачку                            (руб.с НДС)]]*(1-0.25)</f>
        <v>2787.75</v>
      </c>
      <c r="J90" s="175">
        <f>Таблица2[[#This Row],[Рекомендуемая розничная цена за пачку                            (руб.с НДС)]]*0.8</f>
        <v>2973.6000000000004</v>
      </c>
      <c r="K90" s="176">
        <f>Таблица2[[#This Row],[Рекомендуемая розничная цена за пачку                            (руб.с НДС)]]*0.85</f>
        <v>3159.45</v>
      </c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</row>
    <row r="91" spans="1:59" s="119" customFormat="1" ht="14.1" customHeight="1" x14ac:dyDescent="0.25">
      <c r="A91" s="134" t="s">
        <v>185</v>
      </c>
      <c r="B91" s="137" t="s">
        <v>16</v>
      </c>
      <c r="C91" s="151" t="s">
        <v>202</v>
      </c>
      <c r="D91" s="151">
        <v>114923</v>
      </c>
      <c r="E91" s="136" t="s">
        <v>81</v>
      </c>
      <c r="F91" s="161">
        <v>0.5</v>
      </c>
      <c r="G91" s="136" t="s">
        <v>36</v>
      </c>
      <c r="H91" s="124">
        <v>2748</v>
      </c>
      <c r="I91" s="174">
        <f>Таблица2[[#This Row],[Рекомендуемая розничная цена за пачку                            (руб.с НДС)]]*(1-0.25)</f>
        <v>2061</v>
      </c>
      <c r="J91" s="175">
        <f>Таблица2[[#This Row],[Рекомендуемая розничная цена за пачку                            (руб.с НДС)]]*0.8</f>
        <v>2198.4</v>
      </c>
      <c r="K91" s="176">
        <f>Таблица2[[#This Row],[Рекомендуемая розничная цена за пачку                            (руб.с НДС)]]*0.85</f>
        <v>2335.7999999999997</v>
      </c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</row>
    <row r="92" spans="1:59" s="119" customFormat="1" ht="14.1" customHeight="1" x14ac:dyDescent="0.25">
      <c r="A92" s="134" t="s">
        <v>3</v>
      </c>
      <c r="B92" s="135" t="s">
        <v>16</v>
      </c>
      <c r="C92" s="158" t="s">
        <v>217</v>
      </c>
      <c r="D92" s="151"/>
      <c r="E92" s="136" t="s">
        <v>27</v>
      </c>
      <c r="F92" s="152">
        <v>100000</v>
      </c>
      <c r="G92" s="136" t="s">
        <v>6</v>
      </c>
      <c r="H92" s="124">
        <v>5600</v>
      </c>
      <c r="I92" s="174">
        <f>Таблица2[[#This Row],[Рекомендуемая розничная цена за пачку                            (руб.с НДС)]]*(1-0.25)</f>
        <v>4200</v>
      </c>
      <c r="J92" s="175">
        <f>Таблица2[[#This Row],[Рекомендуемая розничная цена за пачку                            (руб.с НДС)]]*0.8</f>
        <v>4480</v>
      </c>
      <c r="K92" s="176">
        <f>Таблица2[[#This Row],[Рекомендуемая розничная цена за пачку                            (руб.с НДС)]]*0.85</f>
        <v>4760</v>
      </c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</row>
    <row r="93" spans="1:59" s="119" customFormat="1" ht="14.1" customHeight="1" x14ac:dyDescent="0.25">
      <c r="A93" s="134" t="s">
        <v>3</v>
      </c>
      <c r="B93" s="135" t="s">
        <v>16</v>
      </c>
      <c r="C93" s="158" t="s">
        <v>217</v>
      </c>
      <c r="D93" s="151"/>
      <c r="E93" s="136" t="s">
        <v>27</v>
      </c>
      <c r="F93" s="152">
        <v>500000</v>
      </c>
      <c r="G93" s="136" t="s">
        <v>6</v>
      </c>
      <c r="H93" s="124">
        <v>27650</v>
      </c>
      <c r="I93" s="174">
        <f>Таблица2[[#This Row],[Рекомендуемая розничная цена за пачку                            (руб.с НДС)]]*(1-0.25)</f>
        <v>20737.5</v>
      </c>
      <c r="J93" s="175">
        <f>Таблица2[[#This Row],[Рекомендуемая розничная цена за пачку                            (руб.с НДС)]]*0.8</f>
        <v>22120</v>
      </c>
      <c r="K93" s="176">
        <f>Таблица2[[#This Row],[Рекомендуемая розничная цена за пачку                            (руб.с НДС)]]*0.85</f>
        <v>23502.5</v>
      </c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</row>
    <row r="94" spans="1:59" s="119" customFormat="1" ht="14.1" customHeight="1" x14ac:dyDescent="0.25">
      <c r="A94" s="134" t="s">
        <v>3</v>
      </c>
      <c r="B94" s="135" t="s">
        <v>16</v>
      </c>
      <c r="C94" s="158" t="s">
        <v>218</v>
      </c>
      <c r="D94" s="151"/>
      <c r="E94" s="136" t="s">
        <v>22</v>
      </c>
      <c r="F94" s="152">
        <v>100000</v>
      </c>
      <c r="G94" s="136" t="s">
        <v>6</v>
      </c>
      <c r="H94" s="124">
        <v>6145</v>
      </c>
      <c r="I94" s="174">
        <f>Таблица2[[#This Row],[Рекомендуемая розничная цена за пачку                            (руб.с НДС)]]*(1-0.25)</f>
        <v>4608.75</v>
      </c>
      <c r="J94" s="175">
        <f>Таблица2[[#This Row],[Рекомендуемая розничная цена за пачку                            (руб.с НДС)]]*0.8</f>
        <v>4916</v>
      </c>
      <c r="K94" s="176">
        <f>Таблица2[[#This Row],[Рекомендуемая розничная цена за пачку                            (руб.с НДС)]]*0.85</f>
        <v>5223.25</v>
      </c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</row>
    <row r="95" spans="1:59" s="119" customFormat="1" ht="14.1" customHeight="1" x14ac:dyDescent="0.25">
      <c r="A95" s="134" t="s">
        <v>3</v>
      </c>
      <c r="B95" s="135" t="s">
        <v>16</v>
      </c>
      <c r="C95" s="158" t="s">
        <v>218</v>
      </c>
      <c r="D95" s="151"/>
      <c r="E95" s="136" t="s">
        <v>22</v>
      </c>
      <c r="F95" s="152">
        <v>500000</v>
      </c>
      <c r="G95" s="136" t="s">
        <v>6</v>
      </c>
      <c r="H95" s="124">
        <v>32118</v>
      </c>
      <c r="I95" s="174">
        <f>Таблица2[[#This Row],[Рекомендуемая розничная цена за пачку                            (руб.с НДС)]]*(1-0.25)</f>
        <v>24088.5</v>
      </c>
      <c r="J95" s="175">
        <f>Таблица2[[#This Row],[Рекомендуемая розничная цена за пачку                            (руб.с НДС)]]*0.8</f>
        <v>25694.400000000001</v>
      </c>
      <c r="K95" s="176">
        <f>Таблица2[[#This Row],[Рекомендуемая розничная цена за пачку                            (руб.с НДС)]]*0.85</f>
        <v>27300.3</v>
      </c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</row>
    <row r="96" spans="1:59" s="119" customFormat="1" ht="14.1" customHeight="1" x14ac:dyDescent="0.25">
      <c r="A96" s="134" t="s">
        <v>3</v>
      </c>
      <c r="B96" s="135" t="s">
        <v>16</v>
      </c>
      <c r="C96" s="158" t="s">
        <v>218</v>
      </c>
      <c r="D96" s="151"/>
      <c r="E96" s="136" t="s">
        <v>23</v>
      </c>
      <c r="F96" s="152">
        <v>100000</v>
      </c>
      <c r="G96" s="136" t="s">
        <v>6</v>
      </c>
      <c r="H96" s="124">
        <v>5947</v>
      </c>
      <c r="I96" s="174">
        <f>Таблица2[[#This Row],[Рекомендуемая розничная цена за пачку                            (руб.с НДС)]]*(1-0.25)</f>
        <v>4460.25</v>
      </c>
      <c r="J96" s="175">
        <f>Таблица2[[#This Row],[Рекомендуемая розничная цена за пачку                            (руб.с НДС)]]*0.8</f>
        <v>4757.6000000000004</v>
      </c>
      <c r="K96" s="176">
        <f>Таблица2[[#This Row],[Рекомендуемая розничная цена за пачку                            (руб.с НДС)]]*0.85</f>
        <v>5054.95</v>
      </c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</row>
    <row r="97" spans="1:59" s="119" customFormat="1" ht="14.1" customHeight="1" x14ac:dyDescent="0.25">
      <c r="A97" s="134" t="s">
        <v>3</v>
      </c>
      <c r="B97" s="135" t="s">
        <v>16</v>
      </c>
      <c r="C97" s="158" t="s">
        <v>218</v>
      </c>
      <c r="D97" s="151"/>
      <c r="E97" s="136" t="s">
        <v>23</v>
      </c>
      <c r="F97" s="152">
        <v>500000</v>
      </c>
      <c r="G97" s="136" t="s">
        <v>6</v>
      </c>
      <c r="H97" s="124">
        <v>29733</v>
      </c>
      <c r="I97" s="174">
        <f>Таблица2[[#This Row],[Рекомендуемая розничная цена за пачку                            (руб.с НДС)]]*(1-0.25)</f>
        <v>22299.75</v>
      </c>
      <c r="J97" s="175">
        <f>Таблица2[[#This Row],[Рекомендуемая розничная цена за пачку                            (руб.с НДС)]]*0.8</f>
        <v>23786.400000000001</v>
      </c>
      <c r="K97" s="176">
        <f>Таблица2[[#This Row],[Рекомендуемая розничная цена за пачку                            (руб.с НДС)]]*0.85</f>
        <v>25273.05</v>
      </c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</row>
    <row r="98" spans="1:59" s="119" customFormat="1" ht="14.1" customHeight="1" x14ac:dyDescent="0.25">
      <c r="A98" s="134" t="s">
        <v>3</v>
      </c>
      <c r="B98" s="135" t="s">
        <v>16</v>
      </c>
      <c r="C98" s="158" t="s">
        <v>218</v>
      </c>
      <c r="D98" s="151"/>
      <c r="E98" s="136" t="s">
        <v>111</v>
      </c>
      <c r="F98" s="152">
        <v>100000</v>
      </c>
      <c r="G98" s="136" t="s">
        <v>6</v>
      </c>
      <c r="H98" s="124">
        <v>6204</v>
      </c>
      <c r="I98" s="174">
        <f>Таблица2[[#This Row],[Рекомендуемая розничная цена за пачку                            (руб.с НДС)]]*(1-0.25)</f>
        <v>4653</v>
      </c>
      <c r="J98" s="175">
        <f>Таблица2[[#This Row],[Рекомендуемая розничная цена за пачку                            (руб.с НДС)]]*0.8</f>
        <v>4963.2000000000007</v>
      </c>
      <c r="K98" s="176">
        <f>Таблица2[[#This Row],[Рекомендуемая розничная цена за пачку                            (руб.с НДС)]]*0.85</f>
        <v>5273.4</v>
      </c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</row>
    <row r="99" spans="1:59" s="119" customFormat="1" ht="14.1" customHeight="1" x14ac:dyDescent="0.25">
      <c r="A99" s="134" t="s">
        <v>3</v>
      </c>
      <c r="B99" s="135" t="s">
        <v>16</v>
      </c>
      <c r="C99" s="158" t="s">
        <v>218</v>
      </c>
      <c r="D99" s="151"/>
      <c r="E99" s="136" t="s">
        <v>111</v>
      </c>
      <c r="F99" s="152">
        <v>500000</v>
      </c>
      <c r="G99" s="136" t="s">
        <v>6</v>
      </c>
      <c r="H99" s="124">
        <v>31020</v>
      </c>
      <c r="I99" s="174">
        <f>Таблица2[[#This Row],[Рекомендуемая розничная цена за пачку                            (руб.с НДС)]]*(1-0.25)</f>
        <v>23265</v>
      </c>
      <c r="J99" s="175">
        <f>Таблица2[[#This Row],[Рекомендуемая розничная цена за пачку                            (руб.с НДС)]]*0.8</f>
        <v>24816</v>
      </c>
      <c r="K99" s="176">
        <f>Таблица2[[#This Row],[Рекомендуемая розничная цена за пачку                            (руб.с НДС)]]*0.85</f>
        <v>26367</v>
      </c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</row>
    <row r="100" spans="1:59" s="119" customFormat="1" ht="14.1" customHeight="1" x14ac:dyDescent="0.25">
      <c r="A100" s="134" t="s">
        <v>3</v>
      </c>
      <c r="B100" s="135" t="s">
        <v>16</v>
      </c>
      <c r="C100" s="158" t="s">
        <v>218</v>
      </c>
      <c r="D100" s="151"/>
      <c r="E100" s="136" t="s">
        <v>24</v>
      </c>
      <c r="F100" s="152">
        <v>500000</v>
      </c>
      <c r="G100" s="136" t="s">
        <v>6</v>
      </c>
      <c r="H100" s="124">
        <v>24353</v>
      </c>
      <c r="I100" s="174">
        <f>Таблица2[[#This Row],[Рекомендуемая розничная цена за пачку                            (руб.с НДС)]]*(1-0.25)</f>
        <v>18264.75</v>
      </c>
      <c r="J100" s="175">
        <f>Таблица2[[#This Row],[Рекомендуемая розничная цена за пачку                            (руб.с НДС)]]*0.8</f>
        <v>19482.400000000001</v>
      </c>
      <c r="K100" s="176">
        <f>Таблица2[[#This Row],[Рекомендуемая розничная цена за пачку                            (руб.с НДС)]]*0.85</f>
        <v>20700.05</v>
      </c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</row>
    <row r="101" spans="1:59" s="119" customFormat="1" ht="14.1" customHeight="1" x14ac:dyDescent="0.25">
      <c r="A101" s="134" t="s">
        <v>185</v>
      </c>
      <c r="B101" s="137" t="s">
        <v>32</v>
      </c>
      <c r="C101" s="151" t="s">
        <v>204</v>
      </c>
      <c r="D101" s="151">
        <v>231591</v>
      </c>
      <c r="E101" s="136" t="s">
        <v>92</v>
      </c>
      <c r="F101" s="157">
        <v>5.0000000000000001E-3</v>
      </c>
      <c r="G101" s="136" t="s">
        <v>36</v>
      </c>
      <c r="H101" s="124">
        <v>3187</v>
      </c>
      <c r="I101" s="174">
        <f>Таблица2[[#This Row],[Рекомендуемая розничная цена за пачку                            (руб.с НДС)]]*(1-0.25)</f>
        <v>2390.25</v>
      </c>
      <c r="J101" s="175">
        <f>Таблица2[[#This Row],[Рекомендуемая розничная цена за пачку                            (руб.с НДС)]]*0.8</f>
        <v>2549.6000000000004</v>
      </c>
      <c r="K101" s="176">
        <f>Таблица2[[#This Row],[Рекомендуемая розничная цена за пачку                            (руб.с НДС)]]*0.85</f>
        <v>2708.95</v>
      </c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</row>
    <row r="102" spans="1:59" s="119" customFormat="1" ht="14.1" customHeight="1" x14ac:dyDescent="0.25">
      <c r="A102" s="134" t="s">
        <v>185</v>
      </c>
      <c r="B102" s="137" t="s">
        <v>32</v>
      </c>
      <c r="C102" s="151" t="s">
        <v>204</v>
      </c>
      <c r="D102" s="151">
        <v>177238</v>
      </c>
      <c r="E102" s="136" t="s">
        <v>93</v>
      </c>
      <c r="F102" s="152">
        <v>1000</v>
      </c>
      <c r="G102" s="136" t="s">
        <v>6</v>
      </c>
      <c r="H102" s="124">
        <v>3378</v>
      </c>
      <c r="I102" s="174">
        <f>Таблица2[[#This Row],[Рекомендуемая розничная цена за пачку                            (руб.с НДС)]]*(1-0.25)</f>
        <v>2533.5</v>
      </c>
      <c r="J102" s="175">
        <f>Таблица2[[#This Row],[Рекомендуемая розничная цена за пачку                            (руб.с НДС)]]*0.8</f>
        <v>2702.4</v>
      </c>
      <c r="K102" s="176">
        <f>Таблица2[[#This Row],[Рекомендуемая розничная цена за пачку                            (руб.с НДС)]]*0.85</f>
        <v>2871.2999999999997</v>
      </c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</row>
    <row r="103" spans="1:59" s="119" customFormat="1" ht="14.1" customHeight="1" x14ac:dyDescent="0.25">
      <c r="A103" s="134" t="s">
        <v>185</v>
      </c>
      <c r="B103" s="137" t="s">
        <v>32</v>
      </c>
      <c r="C103" s="151" t="s">
        <v>204</v>
      </c>
      <c r="D103" s="151">
        <v>138640</v>
      </c>
      <c r="E103" s="136" t="s">
        <v>94</v>
      </c>
      <c r="F103" s="152">
        <v>1000</v>
      </c>
      <c r="G103" s="136" t="s">
        <v>6</v>
      </c>
      <c r="H103" s="124">
        <v>3378</v>
      </c>
      <c r="I103" s="174">
        <f>Таблица2[[#This Row],[Рекомендуемая розничная цена за пачку                            (руб.с НДС)]]*(1-0.25)</f>
        <v>2533.5</v>
      </c>
      <c r="J103" s="175">
        <f>Таблица2[[#This Row],[Рекомендуемая розничная цена за пачку                            (руб.с НДС)]]*0.8</f>
        <v>2702.4</v>
      </c>
      <c r="K103" s="176">
        <f>Таблица2[[#This Row],[Рекомендуемая розничная цена за пачку                            (руб.с НДС)]]*0.85</f>
        <v>2871.2999999999997</v>
      </c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</row>
    <row r="104" spans="1:59" s="119" customFormat="1" ht="14.1" customHeight="1" x14ac:dyDescent="0.25">
      <c r="A104" s="134" t="s">
        <v>185</v>
      </c>
      <c r="B104" s="137" t="s">
        <v>32</v>
      </c>
      <c r="C104" s="151" t="s">
        <v>204</v>
      </c>
      <c r="D104" s="151">
        <v>226602</v>
      </c>
      <c r="E104" s="136" t="s">
        <v>129</v>
      </c>
      <c r="F104" s="152">
        <v>250</v>
      </c>
      <c r="G104" s="136" t="s">
        <v>6</v>
      </c>
      <c r="H104" s="124">
        <v>893</v>
      </c>
      <c r="I104" s="174">
        <f>Таблица2[[#This Row],[Рекомендуемая розничная цена за пачку                            (руб.с НДС)]]*(1-0.25)</f>
        <v>669.75</v>
      </c>
      <c r="J104" s="175">
        <f>Таблица2[[#This Row],[Рекомендуемая розничная цена за пачку                            (руб.с НДС)]]*0.8</f>
        <v>714.40000000000009</v>
      </c>
      <c r="K104" s="176">
        <f>Таблица2[[#This Row],[Рекомендуемая розничная цена за пачку                            (руб.с НДС)]]*0.85</f>
        <v>759.05</v>
      </c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</row>
    <row r="105" spans="1:59" s="119" customFormat="1" ht="14.1" customHeight="1" x14ac:dyDescent="0.25">
      <c r="A105" s="134" t="s">
        <v>185</v>
      </c>
      <c r="B105" s="137" t="s">
        <v>32</v>
      </c>
      <c r="C105" s="151" t="s">
        <v>205</v>
      </c>
      <c r="D105" s="151">
        <v>141577</v>
      </c>
      <c r="E105" s="136" t="s">
        <v>95</v>
      </c>
      <c r="F105" s="152">
        <v>250</v>
      </c>
      <c r="G105" s="136" t="s">
        <v>6</v>
      </c>
      <c r="H105" s="124">
        <v>1690</v>
      </c>
      <c r="I105" s="174">
        <f>Таблица2[[#This Row],[Рекомендуемая розничная цена за пачку                            (руб.с НДС)]]*(1-0.25)</f>
        <v>1267.5</v>
      </c>
      <c r="J105" s="175">
        <f>Таблица2[[#This Row],[Рекомендуемая розничная цена за пачку                            (руб.с НДС)]]*0.8</f>
        <v>1352</v>
      </c>
      <c r="K105" s="176">
        <f>Таблица2[[#This Row],[Рекомендуемая розничная цена за пачку                            (руб.с НДС)]]*0.85</f>
        <v>1436.5</v>
      </c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</row>
    <row r="106" spans="1:59" s="119" customFormat="1" ht="14.1" customHeight="1" x14ac:dyDescent="0.25">
      <c r="A106" s="134" t="s">
        <v>185</v>
      </c>
      <c r="B106" s="137" t="s">
        <v>32</v>
      </c>
      <c r="C106" s="151" t="s">
        <v>205</v>
      </c>
      <c r="D106" s="151">
        <v>897641</v>
      </c>
      <c r="E106" s="136" t="s">
        <v>96</v>
      </c>
      <c r="F106" s="152">
        <v>250</v>
      </c>
      <c r="G106" s="136" t="s">
        <v>6</v>
      </c>
      <c r="H106" s="124">
        <v>1635</v>
      </c>
      <c r="I106" s="174">
        <f>Таблица2[[#This Row],[Рекомендуемая розничная цена за пачку                            (руб.с НДС)]]*(1-0.25)</f>
        <v>1226.25</v>
      </c>
      <c r="J106" s="175">
        <f>Таблица2[[#This Row],[Рекомендуемая розничная цена за пачку                            (руб.с НДС)]]*0.8</f>
        <v>1308</v>
      </c>
      <c r="K106" s="176">
        <f>Таблица2[[#This Row],[Рекомендуемая розничная цена за пачку                            (руб.с НДС)]]*0.85</f>
        <v>1389.75</v>
      </c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</row>
    <row r="107" spans="1:59" s="119" customFormat="1" ht="14.1" customHeight="1" x14ac:dyDescent="0.25">
      <c r="A107" s="134" t="s">
        <v>3</v>
      </c>
      <c r="B107" s="134" t="s">
        <v>32</v>
      </c>
      <c r="C107" s="153" t="s">
        <v>204</v>
      </c>
      <c r="D107" s="151">
        <v>445187</v>
      </c>
      <c r="E107" s="163" t="s">
        <v>176</v>
      </c>
      <c r="F107" s="152">
        <v>1000</v>
      </c>
      <c r="G107" s="136" t="s">
        <v>6</v>
      </c>
      <c r="H107" s="124">
        <v>3255</v>
      </c>
      <c r="I107" s="174">
        <f>Таблица2[[#This Row],[Рекомендуемая розничная цена за пачку                            (руб.с НДС)]]*(1-0.25)</f>
        <v>2441.25</v>
      </c>
      <c r="J107" s="175">
        <f>Таблица2[[#This Row],[Рекомендуемая розничная цена за пачку                            (руб.с НДС)]]*0.8</f>
        <v>2604</v>
      </c>
      <c r="K107" s="176">
        <f>Таблица2[[#This Row],[Рекомендуемая розничная цена за пачку                            (руб.с НДС)]]*0.85</f>
        <v>2766.75</v>
      </c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</row>
    <row r="108" spans="1:59" s="119" customFormat="1" ht="14.1" customHeight="1" x14ac:dyDescent="0.25">
      <c r="A108" s="134" t="s">
        <v>185</v>
      </c>
      <c r="B108" s="137" t="s">
        <v>32</v>
      </c>
      <c r="C108" s="151" t="s">
        <v>204</v>
      </c>
      <c r="D108" s="151">
        <v>198251</v>
      </c>
      <c r="E108" s="136" t="s">
        <v>97</v>
      </c>
      <c r="F108" s="152">
        <v>1000</v>
      </c>
      <c r="G108" s="136" t="s">
        <v>6</v>
      </c>
      <c r="H108" s="124">
        <v>3310</v>
      </c>
      <c r="I108" s="174">
        <f>Таблица2[[#This Row],[Рекомендуемая розничная цена за пачку                            (руб.с НДС)]]*(1-0.25)</f>
        <v>2482.5</v>
      </c>
      <c r="J108" s="175">
        <f>Таблица2[[#This Row],[Рекомендуемая розничная цена за пачку                            (руб.с НДС)]]*0.8</f>
        <v>2648</v>
      </c>
      <c r="K108" s="176">
        <f>Таблица2[[#This Row],[Рекомендуемая розничная цена за пачку                            (руб.с НДС)]]*0.85</f>
        <v>2813.5</v>
      </c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</row>
    <row r="109" spans="1:59" s="119" customFormat="1" ht="14.1" customHeight="1" x14ac:dyDescent="0.25">
      <c r="A109" s="134" t="s">
        <v>3</v>
      </c>
      <c r="B109" s="134" t="s">
        <v>32</v>
      </c>
      <c r="C109" s="153" t="s">
        <v>219</v>
      </c>
      <c r="D109" s="151">
        <v>489065</v>
      </c>
      <c r="E109" s="136" t="s">
        <v>33</v>
      </c>
      <c r="F109" s="152">
        <v>1000</v>
      </c>
      <c r="G109" s="136" t="s">
        <v>6</v>
      </c>
      <c r="H109" s="124">
        <v>3023</v>
      </c>
      <c r="I109" s="174">
        <f>Таблица2[[#This Row],[Рекомендуемая розничная цена за пачку                            (руб.с НДС)]]*(1-0.25)</f>
        <v>2267.25</v>
      </c>
      <c r="J109" s="175">
        <f>Таблица2[[#This Row],[Рекомендуемая розничная цена за пачку                            (руб.с НДС)]]*0.8</f>
        <v>2418.4</v>
      </c>
      <c r="K109" s="176">
        <f>Таблица2[[#This Row],[Рекомендуемая розничная цена за пачку                            (руб.с НДС)]]*0.85</f>
        <v>2569.5499999999997</v>
      </c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</row>
    <row r="110" spans="1:59" s="119" customFormat="1" ht="14.1" customHeight="1" x14ac:dyDescent="0.25">
      <c r="A110" s="134" t="s">
        <v>185</v>
      </c>
      <c r="B110" s="137" t="s">
        <v>139</v>
      </c>
      <c r="C110" s="155" t="s">
        <v>230</v>
      </c>
      <c r="D110" s="151">
        <v>470513</v>
      </c>
      <c r="E110" s="156" t="s">
        <v>140</v>
      </c>
      <c r="F110" s="152">
        <v>50000</v>
      </c>
      <c r="G110" s="136" t="s">
        <v>6</v>
      </c>
      <c r="H110" s="124">
        <v>4334</v>
      </c>
      <c r="I110" s="173">
        <f>Таблица2[[#This Row],[Рекомендуемая розничная цена за пачку                            (руб.с НДС)]]*0.65</f>
        <v>2817.1</v>
      </c>
      <c r="J110" s="169">
        <f>Таблица2[[#This Row],[25]]</f>
        <v>2817.1</v>
      </c>
      <c r="K110" s="172">
        <f>Таблица2[[#This Row],[20]]</f>
        <v>2817.1</v>
      </c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</row>
    <row r="111" spans="1:59" s="119" customFormat="1" ht="14.1" customHeight="1" x14ac:dyDescent="0.25">
      <c r="A111" s="134" t="s">
        <v>3</v>
      </c>
      <c r="B111" s="137" t="s">
        <v>34</v>
      </c>
      <c r="C111" s="155" t="s">
        <v>230</v>
      </c>
      <c r="D111" s="151">
        <v>471029</v>
      </c>
      <c r="E111" s="156" t="s">
        <v>245</v>
      </c>
      <c r="F111" s="152">
        <v>5000</v>
      </c>
      <c r="G111" s="136" t="s">
        <v>6</v>
      </c>
      <c r="H111" s="124">
        <v>3807</v>
      </c>
      <c r="I111" s="173">
        <f>Таблица2[[#This Row],[Рекомендуемая розничная цена за пачку                            (руб.с НДС)]]*0.65</f>
        <v>2474.5500000000002</v>
      </c>
      <c r="J111" s="169">
        <f>Таблица2[[#This Row],[25]]</f>
        <v>2474.5500000000002</v>
      </c>
      <c r="K111" s="172">
        <f>Таблица2[[#This Row],[20]]</f>
        <v>2474.5500000000002</v>
      </c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</row>
    <row r="112" spans="1:59" s="119" customFormat="1" ht="14.1" customHeight="1" x14ac:dyDescent="0.25">
      <c r="A112" s="134" t="s">
        <v>3</v>
      </c>
      <c r="B112" s="135" t="s">
        <v>34</v>
      </c>
      <c r="C112" s="158" t="s">
        <v>220</v>
      </c>
      <c r="D112" s="151">
        <v>471027</v>
      </c>
      <c r="E112" s="136" t="s">
        <v>118</v>
      </c>
      <c r="F112" s="152">
        <v>5000</v>
      </c>
      <c r="G112" s="136" t="s">
        <v>6</v>
      </c>
      <c r="H112" s="124">
        <v>4092</v>
      </c>
      <c r="I112" s="174">
        <f>Таблица2[[#This Row],[Рекомендуемая розничная цена за пачку                            (руб.с НДС)]]*(1-0.25)</f>
        <v>3069</v>
      </c>
      <c r="J112" s="175">
        <f>Таблица2[[#This Row],[Рекомендуемая розничная цена за пачку                            (руб.с НДС)]]*0.8</f>
        <v>3273.6000000000004</v>
      </c>
      <c r="K112" s="176">
        <f>Таблица2[[#This Row],[Рекомендуемая розничная цена за пачку                            (руб.с НДС)]]*0.85</f>
        <v>3478.2</v>
      </c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</row>
    <row r="113" spans="1:59" s="119" customFormat="1" ht="14.1" customHeight="1" x14ac:dyDescent="0.25">
      <c r="A113" s="134" t="s">
        <v>3</v>
      </c>
      <c r="B113" s="135" t="s">
        <v>34</v>
      </c>
      <c r="C113" s="158" t="s">
        <v>220</v>
      </c>
      <c r="D113" s="151">
        <v>483956</v>
      </c>
      <c r="E113" s="136" t="s">
        <v>118</v>
      </c>
      <c r="F113" s="152">
        <v>25000</v>
      </c>
      <c r="G113" s="136" t="s">
        <v>6</v>
      </c>
      <c r="H113" s="124">
        <v>20056</v>
      </c>
      <c r="I113" s="174">
        <f>Таблица2[[#This Row],[Рекомендуемая розничная цена за пачку                            (руб.с НДС)]]*(1-0.25)</f>
        <v>15042</v>
      </c>
      <c r="J113" s="175">
        <f>Таблица2[[#This Row],[Рекомендуемая розничная цена за пачку                            (руб.с НДС)]]*0.8</f>
        <v>16044.800000000001</v>
      </c>
      <c r="K113" s="176">
        <f>Таблица2[[#This Row],[Рекомендуемая розничная цена за пачку                            (руб.с НДС)]]*0.85</f>
        <v>17047.599999999999</v>
      </c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</row>
    <row r="114" spans="1:59" s="119" customFormat="1" ht="14.1" customHeight="1" x14ac:dyDescent="0.25">
      <c r="A114" s="134" t="s">
        <v>3</v>
      </c>
      <c r="B114" s="135" t="s">
        <v>34</v>
      </c>
      <c r="C114" s="158" t="s">
        <v>221</v>
      </c>
      <c r="D114" s="151">
        <v>471025</v>
      </c>
      <c r="E114" s="136" t="s">
        <v>117</v>
      </c>
      <c r="F114" s="152">
        <v>5000</v>
      </c>
      <c r="G114" s="136" t="s">
        <v>6</v>
      </c>
      <c r="H114" s="124">
        <v>4199</v>
      </c>
      <c r="I114" s="174">
        <f>Таблица2[[#This Row],[Рекомендуемая розничная цена за пачку                            (руб.с НДС)]]*(1-0.25)</f>
        <v>3149.25</v>
      </c>
      <c r="J114" s="175">
        <f>Таблица2[[#This Row],[Рекомендуемая розничная цена за пачку                            (руб.с НДС)]]*0.8</f>
        <v>3359.2000000000003</v>
      </c>
      <c r="K114" s="176">
        <f>Таблица2[[#This Row],[Рекомендуемая розничная цена за пачку                            (руб.с НДС)]]*0.85</f>
        <v>3569.15</v>
      </c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0"/>
      <c r="BG114" s="120"/>
    </row>
    <row r="115" spans="1:59" s="119" customFormat="1" ht="14.1" customHeight="1" x14ac:dyDescent="0.25">
      <c r="A115" s="134" t="s">
        <v>3</v>
      </c>
      <c r="B115" s="135" t="s">
        <v>34</v>
      </c>
      <c r="C115" s="158" t="s">
        <v>221</v>
      </c>
      <c r="D115" s="151">
        <v>496891</v>
      </c>
      <c r="E115" s="136" t="s">
        <v>122</v>
      </c>
      <c r="F115" s="152">
        <v>25000</v>
      </c>
      <c r="G115" s="136" t="s">
        <v>6</v>
      </c>
      <c r="H115" s="124">
        <v>1971</v>
      </c>
      <c r="I115" s="174">
        <f>Таблица2[[#This Row],[Рекомендуемая розничная цена за пачку                            (руб.с НДС)]]*(1-0.25)</f>
        <v>1478.25</v>
      </c>
      <c r="J115" s="175">
        <f>Таблица2[[#This Row],[Рекомендуемая розничная цена за пачку                            (руб.с НДС)]]*0.8</f>
        <v>1576.8000000000002</v>
      </c>
      <c r="K115" s="176">
        <f>Таблица2[[#This Row],[Рекомендуемая розничная цена за пачку                            (руб.с НДС)]]*0.85</f>
        <v>1675.35</v>
      </c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</row>
    <row r="116" spans="1:59" s="119" customFormat="1" ht="14.1" customHeight="1" x14ac:dyDescent="0.25">
      <c r="A116" s="134" t="s">
        <v>3</v>
      </c>
      <c r="B116" s="135" t="s">
        <v>34</v>
      </c>
      <c r="C116" s="158" t="s">
        <v>221</v>
      </c>
      <c r="D116" s="151">
        <v>491488</v>
      </c>
      <c r="E116" s="136" t="s">
        <v>119</v>
      </c>
      <c r="F116" s="152">
        <v>25000</v>
      </c>
      <c r="G116" s="136" t="s">
        <v>6</v>
      </c>
      <c r="H116" s="124">
        <v>22828</v>
      </c>
      <c r="I116" s="174">
        <f>Таблица2[[#This Row],[Рекомендуемая розничная цена за пачку                            (руб.с НДС)]]*(1-0.25)</f>
        <v>17121</v>
      </c>
      <c r="J116" s="175">
        <f>Таблица2[[#This Row],[Рекомендуемая розничная цена за пачку                            (руб.с НДС)]]*0.8</f>
        <v>18262.400000000001</v>
      </c>
      <c r="K116" s="176">
        <f>Таблица2[[#This Row],[Рекомендуемая розничная цена за пачку                            (руб.с НДС)]]*0.85</f>
        <v>19403.8</v>
      </c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</row>
    <row r="117" spans="1:59" s="119" customFormat="1" ht="14.1" customHeight="1" x14ac:dyDescent="0.25">
      <c r="A117" s="134" t="s">
        <v>3</v>
      </c>
      <c r="B117" s="135" t="s">
        <v>34</v>
      </c>
      <c r="C117" s="158" t="s">
        <v>221</v>
      </c>
      <c r="D117" s="151">
        <v>498238</v>
      </c>
      <c r="E117" s="136" t="s">
        <v>123</v>
      </c>
      <c r="F117" s="152">
        <v>25000</v>
      </c>
      <c r="G117" s="136" t="s">
        <v>6</v>
      </c>
      <c r="H117" s="124">
        <v>1971</v>
      </c>
      <c r="I117" s="174">
        <f>Таблица2[[#This Row],[Рекомендуемая розничная цена за пачку                            (руб.с НДС)]]*(1-0.25)</f>
        <v>1478.25</v>
      </c>
      <c r="J117" s="175">
        <f>Таблица2[[#This Row],[Рекомендуемая розничная цена за пачку                            (руб.с НДС)]]*0.8</f>
        <v>1576.8000000000002</v>
      </c>
      <c r="K117" s="176">
        <f>Таблица2[[#This Row],[Рекомендуемая розничная цена за пачку                            (руб.с НДС)]]*0.85</f>
        <v>1675.35</v>
      </c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  <c r="AZ117" s="120"/>
      <c r="BA117" s="120"/>
      <c r="BB117" s="120"/>
      <c r="BC117" s="120"/>
      <c r="BD117" s="120"/>
      <c r="BE117" s="120"/>
      <c r="BF117" s="120"/>
      <c r="BG117" s="120"/>
    </row>
    <row r="118" spans="1:59" s="119" customFormat="1" ht="14.1" customHeight="1" x14ac:dyDescent="0.25">
      <c r="A118" s="134" t="s">
        <v>3</v>
      </c>
      <c r="B118" s="135" t="s">
        <v>34</v>
      </c>
      <c r="C118" s="158" t="s">
        <v>221</v>
      </c>
      <c r="D118" s="151">
        <v>471725</v>
      </c>
      <c r="E118" s="136" t="s">
        <v>35</v>
      </c>
      <c r="F118" s="161">
        <v>0.5</v>
      </c>
      <c r="G118" s="136" t="s">
        <v>36</v>
      </c>
      <c r="H118" s="124">
        <v>10521</v>
      </c>
      <c r="I118" s="174">
        <f>Таблица2[[#This Row],[Рекомендуемая розничная цена за пачку                            (руб.с НДС)]]*(1-0.25)</f>
        <v>7890.75</v>
      </c>
      <c r="J118" s="175">
        <f>Таблица2[[#This Row],[Рекомендуемая розничная цена за пачку                            (руб.с НДС)]]*0.8</f>
        <v>8416.8000000000011</v>
      </c>
      <c r="K118" s="176">
        <f>Таблица2[[#This Row],[Рекомендуемая розничная цена за пачку                            (руб.с НДС)]]*0.85</f>
        <v>8942.85</v>
      </c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</row>
    <row r="119" spans="1:59" s="119" customFormat="1" ht="14.1" customHeight="1" x14ac:dyDescent="0.25">
      <c r="A119" s="134" t="s">
        <v>3</v>
      </c>
      <c r="B119" s="137" t="s">
        <v>34</v>
      </c>
      <c r="C119" s="155" t="s">
        <v>230</v>
      </c>
      <c r="D119" s="151"/>
      <c r="E119" s="156" t="s">
        <v>246</v>
      </c>
      <c r="F119" s="152">
        <v>5000</v>
      </c>
      <c r="G119" s="136" t="s">
        <v>6</v>
      </c>
      <c r="H119" s="124">
        <v>4050</v>
      </c>
      <c r="I119" s="173">
        <f>Таблица2[[#This Row],[Рекомендуемая розничная цена за пачку                            (руб.с НДС)]]*0.65</f>
        <v>2632.5</v>
      </c>
      <c r="J119" s="169">
        <f>Таблица2[[#This Row],[25]]</f>
        <v>2632.5</v>
      </c>
      <c r="K119" s="172">
        <f>Таблица2[[#This Row],[20]]</f>
        <v>2632.5</v>
      </c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</row>
    <row r="120" spans="1:59" s="119" customFormat="1" ht="14.1" customHeight="1" x14ac:dyDescent="0.25">
      <c r="A120" s="134" t="s">
        <v>3</v>
      </c>
      <c r="B120" s="135" t="s">
        <v>34</v>
      </c>
      <c r="C120" s="158" t="s">
        <v>221</v>
      </c>
      <c r="D120" s="151">
        <v>477997</v>
      </c>
      <c r="E120" s="163" t="s">
        <v>125</v>
      </c>
      <c r="F120" s="152">
        <v>25000</v>
      </c>
      <c r="G120" s="163" t="s">
        <v>6</v>
      </c>
      <c r="H120" s="124">
        <v>21991</v>
      </c>
      <c r="I120" s="174">
        <f>Таблица2[[#This Row],[Рекомендуемая розничная цена за пачку                            (руб.с НДС)]]*(1-0.25)</f>
        <v>16493.25</v>
      </c>
      <c r="J120" s="175">
        <f>Таблица2[[#This Row],[Рекомендуемая розничная цена за пачку                            (руб.с НДС)]]*0.8</f>
        <v>17592.8</v>
      </c>
      <c r="K120" s="176">
        <f>Таблица2[[#This Row],[Рекомендуемая розничная цена за пачку                            (руб.с НДС)]]*0.85</f>
        <v>18692.349999999999</v>
      </c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</row>
    <row r="121" spans="1:59" s="119" customFormat="1" ht="14.1" customHeight="1" x14ac:dyDescent="0.25">
      <c r="A121" s="134" t="s">
        <v>3</v>
      </c>
      <c r="B121" s="135" t="s">
        <v>34</v>
      </c>
      <c r="C121" s="158" t="s">
        <v>221</v>
      </c>
      <c r="D121" s="151">
        <v>496892</v>
      </c>
      <c r="E121" s="163" t="s">
        <v>121</v>
      </c>
      <c r="F121" s="152">
        <v>25000</v>
      </c>
      <c r="G121" s="163" t="s">
        <v>6</v>
      </c>
      <c r="H121" s="124">
        <v>1971</v>
      </c>
      <c r="I121" s="174">
        <f>Таблица2[[#This Row],[Рекомендуемая розничная цена за пачку                            (руб.с НДС)]]*(1-0.25)</f>
        <v>1478.25</v>
      </c>
      <c r="J121" s="175">
        <f>Таблица2[[#This Row],[Рекомендуемая розничная цена за пачку                            (руб.с НДС)]]*0.8</f>
        <v>1576.8000000000002</v>
      </c>
      <c r="K121" s="176">
        <f>Таблица2[[#This Row],[Рекомендуемая розничная цена за пачку                            (руб.с НДС)]]*0.85</f>
        <v>1675.35</v>
      </c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</row>
    <row r="122" spans="1:59" s="119" customFormat="1" ht="14.1" customHeight="1" x14ac:dyDescent="0.25">
      <c r="A122" s="134" t="s">
        <v>3</v>
      </c>
      <c r="B122" s="135" t="s">
        <v>34</v>
      </c>
      <c r="C122" s="158" t="s">
        <v>221</v>
      </c>
      <c r="D122" s="151">
        <v>498170</v>
      </c>
      <c r="E122" s="136" t="s">
        <v>124</v>
      </c>
      <c r="F122" s="152">
        <v>25000</v>
      </c>
      <c r="G122" s="163" t="s">
        <v>6</v>
      </c>
      <c r="H122" s="124">
        <v>2067</v>
      </c>
      <c r="I122" s="174">
        <f>Таблица2[[#This Row],[Рекомендуемая розничная цена за пачку                            (руб.с НДС)]]*(1-0.25)</f>
        <v>1550.25</v>
      </c>
      <c r="J122" s="175">
        <f>Таблица2[[#This Row],[Рекомендуемая розничная цена за пачку                            (руб.с НДС)]]*0.8</f>
        <v>1653.6000000000001</v>
      </c>
      <c r="K122" s="176">
        <f>Таблица2[[#This Row],[Рекомендуемая розничная цена за пачку                            (руб.с НДС)]]*0.85</f>
        <v>1756.95</v>
      </c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20"/>
      <c r="BE122" s="120"/>
      <c r="BF122" s="120"/>
      <c r="BG122" s="120"/>
    </row>
    <row r="123" spans="1:59" s="119" customFormat="1" ht="14.1" customHeight="1" x14ac:dyDescent="0.25">
      <c r="A123" s="134" t="s">
        <v>3</v>
      </c>
      <c r="B123" s="137" t="s">
        <v>28</v>
      </c>
      <c r="C123" s="155" t="s">
        <v>230</v>
      </c>
      <c r="D123" s="151">
        <v>471593</v>
      </c>
      <c r="E123" s="156" t="s">
        <v>141</v>
      </c>
      <c r="F123" s="152">
        <v>50000</v>
      </c>
      <c r="G123" s="136" t="s">
        <v>6</v>
      </c>
      <c r="H123" s="124">
        <v>3616</v>
      </c>
      <c r="I123" s="173">
        <f>Таблица2[[#This Row],[Рекомендуемая розничная цена за пачку                            (руб.с НДС)]]*0.65</f>
        <v>2350.4</v>
      </c>
      <c r="J123" s="169">
        <f>Таблица2[[#This Row],[25]]</f>
        <v>2350.4</v>
      </c>
      <c r="K123" s="172">
        <f>Таблица2[[#This Row],[20]]</f>
        <v>2350.4</v>
      </c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</row>
    <row r="124" spans="1:59" s="119" customFormat="1" ht="14.1" customHeight="1" x14ac:dyDescent="0.25">
      <c r="A124" s="134" t="s">
        <v>185</v>
      </c>
      <c r="B124" s="136" t="s">
        <v>28</v>
      </c>
      <c r="C124" s="154" t="s">
        <v>206</v>
      </c>
      <c r="D124" s="151">
        <v>147870</v>
      </c>
      <c r="E124" s="136" t="s">
        <v>82</v>
      </c>
      <c r="F124" s="161">
        <v>1</v>
      </c>
      <c r="G124" s="136" t="s">
        <v>36</v>
      </c>
      <c r="H124" s="124">
        <v>2029</v>
      </c>
      <c r="I124" s="174">
        <f>Таблица2[[#This Row],[Рекомендуемая розничная цена за пачку                            (руб.с НДС)]]*(1-0.25)</f>
        <v>1521.75</v>
      </c>
      <c r="J124" s="175">
        <f>Таблица2[[#This Row],[Рекомендуемая розничная цена за пачку                            (руб.с НДС)]]*0.8</f>
        <v>1623.2</v>
      </c>
      <c r="K124" s="176">
        <f>Таблица2[[#This Row],[Рекомендуемая розничная цена за пачку                            (руб.с НДС)]]*0.85</f>
        <v>1724.6499999999999</v>
      </c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</row>
    <row r="125" spans="1:59" s="119" customFormat="1" ht="14.1" customHeight="1" x14ac:dyDescent="0.25">
      <c r="A125" s="134" t="s">
        <v>3</v>
      </c>
      <c r="B125" s="134" t="s">
        <v>28</v>
      </c>
      <c r="C125" s="153" t="s">
        <v>254</v>
      </c>
      <c r="D125" s="151"/>
      <c r="E125" s="136" t="s">
        <v>29</v>
      </c>
      <c r="F125" s="152">
        <v>50000</v>
      </c>
      <c r="G125" s="136" t="s">
        <v>6</v>
      </c>
      <c r="H125" s="124">
        <v>3835</v>
      </c>
      <c r="I125" s="174">
        <f>Таблица2[[#This Row],[Рекомендуемая розничная цена за пачку                            (руб.с НДС)]]*(1-0.25)</f>
        <v>2876.25</v>
      </c>
      <c r="J125" s="175">
        <f>Таблица2[[#This Row],[Рекомендуемая розничная цена за пачку                            (руб.с НДС)]]*0.8</f>
        <v>3068</v>
      </c>
      <c r="K125" s="176">
        <f>Таблица2[[#This Row],[Рекомендуемая розничная цена за пачку                            (руб.с НДС)]]*0.85</f>
        <v>3259.75</v>
      </c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</row>
    <row r="126" spans="1:59" s="119" customFormat="1" ht="14.1" customHeight="1" x14ac:dyDescent="0.25">
      <c r="A126" s="134" t="s">
        <v>3</v>
      </c>
      <c r="B126" s="135" t="s">
        <v>37</v>
      </c>
      <c r="C126" s="158" t="s">
        <v>207</v>
      </c>
      <c r="D126" s="151">
        <v>460486</v>
      </c>
      <c r="E126" s="136" t="s">
        <v>39</v>
      </c>
      <c r="F126" s="152">
        <v>250</v>
      </c>
      <c r="G126" s="136" t="s">
        <v>6</v>
      </c>
      <c r="H126" s="124">
        <v>1754</v>
      </c>
      <c r="I126" s="174">
        <f>Таблица2[[#This Row],[Рекомендуемая розничная цена за пачку                            (руб.с НДС)]]*(1-0.25)</f>
        <v>1315.5</v>
      </c>
      <c r="J126" s="175">
        <f>Таблица2[[#This Row],[Рекомендуемая розничная цена за пачку                            (руб.с НДС)]]*0.8</f>
        <v>1403.2</v>
      </c>
      <c r="K126" s="176">
        <f>Таблица2[[#This Row],[Рекомендуемая розничная цена за пачку                            (руб.с НДС)]]*0.85</f>
        <v>1490.8999999999999</v>
      </c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</row>
    <row r="127" spans="1:59" s="119" customFormat="1" ht="14.1" customHeight="1" x14ac:dyDescent="0.25">
      <c r="A127" s="134" t="s">
        <v>3</v>
      </c>
      <c r="B127" s="135" t="s">
        <v>37</v>
      </c>
      <c r="C127" s="158" t="s">
        <v>207</v>
      </c>
      <c r="D127" s="151"/>
      <c r="E127" s="136" t="s">
        <v>39</v>
      </c>
      <c r="F127" s="152">
        <v>1000</v>
      </c>
      <c r="G127" s="136" t="s">
        <v>6</v>
      </c>
      <c r="H127" s="124">
        <v>7012</v>
      </c>
      <c r="I127" s="174">
        <f>Таблица2[[#This Row],[Рекомендуемая розничная цена за пачку                            (руб.с НДС)]]*(1-0.25)</f>
        <v>5259</v>
      </c>
      <c r="J127" s="175">
        <f>Таблица2[[#This Row],[Рекомендуемая розничная цена за пачку                            (руб.с НДС)]]*0.8</f>
        <v>5609.6</v>
      </c>
      <c r="K127" s="176">
        <f>Таблица2[[#This Row],[Рекомендуемая розничная цена за пачку                            (руб.с НДС)]]*0.85</f>
        <v>5960.2</v>
      </c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</row>
    <row r="128" spans="1:59" s="119" customFormat="1" ht="14.1" customHeight="1" x14ac:dyDescent="0.25">
      <c r="A128" s="134" t="s">
        <v>3</v>
      </c>
      <c r="B128" s="135" t="s">
        <v>37</v>
      </c>
      <c r="C128" s="158" t="s">
        <v>213</v>
      </c>
      <c r="D128" s="151"/>
      <c r="E128" s="136" t="s">
        <v>116</v>
      </c>
      <c r="F128" s="164">
        <v>250</v>
      </c>
      <c r="G128" s="136" t="s">
        <v>6</v>
      </c>
      <c r="H128" s="124">
        <v>2992</v>
      </c>
      <c r="I128" s="174">
        <f>Таблица2[[#This Row],[Рекомендуемая розничная цена за пачку                            (руб.с НДС)]]*(1-0.25)</f>
        <v>2244</v>
      </c>
      <c r="J128" s="175">
        <f>Таблица2[[#This Row],[Рекомендуемая розничная цена за пачку                            (руб.с НДС)]]*0.8</f>
        <v>2393.6</v>
      </c>
      <c r="K128" s="176">
        <f>Таблица2[[#This Row],[Рекомендуемая розничная цена за пачку                            (руб.с НДС)]]*0.85</f>
        <v>2543.1999999999998</v>
      </c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</row>
    <row r="129" spans="1:59" s="119" customFormat="1" ht="14.1" customHeight="1" x14ac:dyDescent="0.25">
      <c r="A129" s="134" t="s">
        <v>3</v>
      </c>
      <c r="B129" s="137" t="s">
        <v>37</v>
      </c>
      <c r="C129" s="155" t="s">
        <v>230</v>
      </c>
      <c r="D129" s="151"/>
      <c r="E129" s="156" t="s">
        <v>164</v>
      </c>
      <c r="F129" s="152">
        <v>250</v>
      </c>
      <c r="G129" s="136" t="s">
        <v>6</v>
      </c>
      <c r="H129" s="124">
        <v>1728</v>
      </c>
      <c r="I129" s="173">
        <f>Таблица2[[#This Row],[Рекомендуемая розничная цена за пачку                            (руб.с НДС)]]*0.65</f>
        <v>1123.2</v>
      </c>
      <c r="J129" s="169">
        <f>Таблица2[[#This Row],[25]]</f>
        <v>1123.2</v>
      </c>
      <c r="K129" s="172">
        <f>Таблица2[[#This Row],[20]]</f>
        <v>1123.2</v>
      </c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</row>
    <row r="130" spans="1:59" s="119" customFormat="1" ht="14.1" customHeight="1" x14ac:dyDescent="0.25">
      <c r="A130" s="134" t="s">
        <v>185</v>
      </c>
      <c r="B130" s="137" t="s">
        <v>37</v>
      </c>
      <c r="C130" s="151" t="s">
        <v>211</v>
      </c>
      <c r="D130" s="151"/>
      <c r="E130" s="136" t="s">
        <v>247</v>
      </c>
      <c r="F130" s="152">
        <v>1000</v>
      </c>
      <c r="G130" s="136" t="s">
        <v>6</v>
      </c>
      <c r="H130" s="124">
        <v>1224</v>
      </c>
      <c r="I130" s="174">
        <f>Таблица2[[#This Row],[Рекомендуемая розничная цена за пачку                            (руб.с НДС)]]*(1-0.25)</f>
        <v>918</v>
      </c>
      <c r="J130" s="175">
        <f>Таблица2[[#This Row],[Рекомендуемая розничная цена за пачку                            (руб.с НДС)]]*0.8</f>
        <v>979.2</v>
      </c>
      <c r="K130" s="176">
        <f>Таблица2[[#This Row],[Рекомендуемая розничная цена за пачку                            (руб.с НДС)]]*0.85</f>
        <v>1040.3999999999999</v>
      </c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</row>
    <row r="131" spans="1:59" s="119" customFormat="1" ht="14.1" customHeight="1" x14ac:dyDescent="0.25">
      <c r="A131" s="134" t="s">
        <v>185</v>
      </c>
      <c r="B131" s="137" t="s">
        <v>37</v>
      </c>
      <c r="C131" s="151" t="s">
        <v>207</v>
      </c>
      <c r="D131" s="151">
        <v>899262</v>
      </c>
      <c r="E131" s="136" t="s">
        <v>98</v>
      </c>
      <c r="F131" s="152">
        <v>250</v>
      </c>
      <c r="G131" s="136" t="s">
        <v>6</v>
      </c>
      <c r="H131" s="124">
        <v>1659</v>
      </c>
      <c r="I131" s="174">
        <f>Таблица2[[#This Row],[Рекомендуемая розничная цена за пачку                            (руб.с НДС)]]*(1-0.25)</f>
        <v>1244.25</v>
      </c>
      <c r="J131" s="175">
        <f>Таблица2[[#This Row],[Рекомендуемая розничная цена за пачку                            (руб.с НДС)]]*0.8</f>
        <v>1327.2</v>
      </c>
      <c r="K131" s="176">
        <f>Таблица2[[#This Row],[Рекомендуемая розничная цена за пачку                            (руб.с НДС)]]*0.85</f>
        <v>1410.1499999999999</v>
      </c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</row>
    <row r="132" spans="1:59" s="119" customFormat="1" ht="14.1" customHeight="1" x14ac:dyDescent="0.25">
      <c r="A132" s="134" t="s">
        <v>185</v>
      </c>
      <c r="B132" s="137" t="s">
        <v>37</v>
      </c>
      <c r="C132" s="151" t="s">
        <v>207</v>
      </c>
      <c r="D132" s="151">
        <v>193596</v>
      </c>
      <c r="E132" s="136" t="s">
        <v>98</v>
      </c>
      <c r="F132" s="152">
        <v>1000</v>
      </c>
      <c r="G132" s="136" t="s">
        <v>6</v>
      </c>
      <c r="H132" s="124">
        <v>6273</v>
      </c>
      <c r="I132" s="174">
        <f>Таблица2[[#This Row],[Рекомендуемая розничная цена за пачку                            (руб.с НДС)]]*(1-0.25)</f>
        <v>4704.75</v>
      </c>
      <c r="J132" s="175">
        <f>Таблица2[[#This Row],[Рекомендуемая розничная цена за пачку                            (руб.с НДС)]]*0.8</f>
        <v>5018.4000000000005</v>
      </c>
      <c r="K132" s="176">
        <f>Таблица2[[#This Row],[Рекомендуемая розничная цена за пачку                            (руб.с НДС)]]*0.85</f>
        <v>5332.05</v>
      </c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</row>
    <row r="133" spans="1:59" s="119" customFormat="1" ht="14.1" customHeight="1" x14ac:dyDescent="0.25">
      <c r="A133" s="134" t="s">
        <v>3</v>
      </c>
      <c r="B133" s="135" t="s">
        <v>37</v>
      </c>
      <c r="C133" s="158" t="s">
        <v>222</v>
      </c>
      <c r="D133" s="151">
        <v>483954</v>
      </c>
      <c r="E133" s="136" t="s">
        <v>40</v>
      </c>
      <c r="F133" s="152">
        <v>250</v>
      </c>
      <c r="G133" s="136" t="s">
        <v>6</v>
      </c>
      <c r="H133" s="124">
        <v>2286</v>
      </c>
      <c r="I133" s="174">
        <f>Таблица2[[#This Row],[Рекомендуемая розничная цена за пачку                            (руб.с НДС)]]*(1-0.25)</f>
        <v>1714.5</v>
      </c>
      <c r="J133" s="175">
        <f>Таблица2[[#This Row],[Рекомендуемая розничная цена за пачку                            (руб.с НДС)]]*0.8</f>
        <v>1828.8000000000002</v>
      </c>
      <c r="K133" s="176">
        <f>Таблица2[[#This Row],[Рекомендуемая розничная цена за пачку                            (руб.с НДС)]]*0.85</f>
        <v>1943.1</v>
      </c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</row>
    <row r="134" spans="1:59" s="119" customFormat="1" ht="14.1" customHeight="1" x14ac:dyDescent="0.25">
      <c r="A134" s="134" t="s">
        <v>185</v>
      </c>
      <c r="B134" s="137" t="s">
        <v>37</v>
      </c>
      <c r="C134" s="151" t="s">
        <v>234</v>
      </c>
      <c r="D134" s="151"/>
      <c r="E134" s="136" t="s">
        <v>248</v>
      </c>
      <c r="F134" s="152">
        <v>5000</v>
      </c>
      <c r="G134" s="136" t="s">
        <v>6</v>
      </c>
      <c r="H134" s="124">
        <v>3850</v>
      </c>
      <c r="I134" s="174">
        <f>Таблица2[[#This Row],[Рекомендуемая розничная цена за пачку                            (руб.с НДС)]]*(1-0.25)</f>
        <v>2887.5</v>
      </c>
      <c r="J134" s="175">
        <f>Таблица2[[#This Row],[Рекомендуемая розничная цена за пачку                            (руб.с НДС)]]*0.8</f>
        <v>3080</v>
      </c>
      <c r="K134" s="176">
        <f>Таблица2[[#This Row],[Рекомендуемая розничная цена за пачку                            (руб.с НДС)]]*0.85</f>
        <v>3272.5</v>
      </c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</row>
    <row r="135" spans="1:59" s="119" customFormat="1" ht="14.1" customHeight="1" x14ac:dyDescent="0.25">
      <c r="A135" s="134" t="s">
        <v>3</v>
      </c>
      <c r="B135" s="135" t="s">
        <v>37</v>
      </c>
      <c r="C135" s="158" t="s">
        <v>213</v>
      </c>
      <c r="D135" s="151">
        <v>476854</v>
      </c>
      <c r="E135" s="136" t="s">
        <v>225</v>
      </c>
      <c r="F135" s="152">
        <v>250</v>
      </c>
      <c r="G135" s="136" t="s">
        <v>6</v>
      </c>
      <c r="H135" s="124">
        <v>2679</v>
      </c>
      <c r="I135" s="174">
        <f>Таблица2[[#This Row],[Рекомендуемая розничная цена за пачку                            (руб.с НДС)]]*(1-0.25)</f>
        <v>2009.25</v>
      </c>
      <c r="J135" s="175">
        <f>Таблица2[[#This Row],[Рекомендуемая розничная цена за пачку                            (руб.с НДС)]]*0.8</f>
        <v>2143.2000000000003</v>
      </c>
      <c r="K135" s="176">
        <f>Таблица2[[#This Row],[Рекомендуемая розничная цена за пачку                            (руб.с НДС)]]*0.85</f>
        <v>2277.15</v>
      </c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20"/>
      <c r="BE135" s="120"/>
      <c r="BF135" s="120"/>
      <c r="BG135" s="120"/>
    </row>
    <row r="136" spans="1:59" s="119" customFormat="1" ht="14.1" customHeight="1" x14ac:dyDescent="0.25">
      <c r="A136" s="134" t="s">
        <v>3</v>
      </c>
      <c r="B136" s="135" t="s">
        <v>37</v>
      </c>
      <c r="C136" s="158" t="s">
        <v>213</v>
      </c>
      <c r="D136" s="151">
        <v>473496</v>
      </c>
      <c r="E136" s="136" t="s">
        <v>41</v>
      </c>
      <c r="F136" s="152">
        <v>250</v>
      </c>
      <c r="G136" s="136" t="s">
        <v>6</v>
      </c>
      <c r="H136" s="124">
        <v>4339</v>
      </c>
      <c r="I136" s="174">
        <f>Таблица2[[#This Row],[Рекомендуемая розничная цена за пачку                            (руб.с НДС)]]*(1-0.25)</f>
        <v>3254.25</v>
      </c>
      <c r="J136" s="175">
        <f>Таблица2[[#This Row],[Рекомендуемая розничная цена за пачку                            (руб.с НДС)]]*0.8</f>
        <v>3471.2000000000003</v>
      </c>
      <c r="K136" s="176">
        <f>Таблица2[[#This Row],[Рекомендуемая розничная цена за пачку                            (руб.с НДС)]]*0.85</f>
        <v>3688.15</v>
      </c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</row>
    <row r="137" spans="1:59" s="119" customFormat="1" ht="14.1" customHeight="1" x14ac:dyDescent="0.25">
      <c r="A137" s="134" t="s">
        <v>3</v>
      </c>
      <c r="B137" s="135" t="s">
        <v>37</v>
      </c>
      <c r="C137" s="158" t="s">
        <v>207</v>
      </c>
      <c r="D137" s="151">
        <v>418067</v>
      </c>
      <c r="E137" s="136" t="s">
        <v>184</v>
      </c>
      <c r="F137" s="152">
        <v>250</v>
      </c>
      <c r="G137" s="136" t="s">
        <v>6</v>
      </c>
      <c r="H137" s="124">
        <v>2212</v>
      </c>
      <c r="I137" s="174">
        <f>Таблица2[[#This Row],[Рекомендуемая розничная цена за пачку                            (руб.с НДС)]]*(1-0.25)</f>
        <v>1659</v>
      </c>
      <c r="J137" s="175">
        <f>Таблица2[[#This Row],[Рекомендуемая розничная цена за пачку                            (руб.с НДС)]]*0.8</f>
        <v>1769.6000000000001</v>
      </c>
      <c r="K137" s="176">
        <f>Таблица2[[#This Row],[Рекомендуемая розничная цена за пачку                            (руб.с НДС)]]*0.85</f>
        <v>1880.2</v>
      </c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20"/>
      <c r="BB137" s="120"/>
      <c r="BC137" s="120"/>
      <c r="BD137" s="120"/>
      <c r="BE137" s="120"/>
      <c r="BF137" s="120"/>
      <c r="BG137" s="120"/>
    </row>
    <row r="138" spans="1:59" s="119" customFormat="1" ht="14.1" customHeight="1" x14ac:dyDescent="0.25">
      <c r="A138" s="134" t="s">
        <v>3</v>
      </c>
      <c r="B138" s="137" t="s">
        <v>37</v>
      </c>
      <c r="C138" s="155" t="s">
        <v>230</v>
      </c>
      <c r="D138" s="151">
        <v>469843</v>
      </c>
      <c r="E138" s="156" t="s">
        <v>147</v>
      </c>
      <c r="F138" s="152">
        <v>500</v>
      </c>
      <c r="G138" s="136" t="s">
        <v>6</v>
      </c>
      <c r="H138" s="124">
        <v>7738</v>
      </c>
      <c r="I138" s="173">
        <f>Таблица2[[#This Row],[Рекомендуемая розничная цена за пачку                            (руб.с НДС)]]*0.65</f>
        <v>5029.7</v>
      </c>
      <c r="J138" s="169">
        <f>Таблица2[[#This Row],[25]]</f>
        <v>5029.7</v>
      </c>
      <c r="K138" s="172">
        <f>Таблица2[[#This Row],[20]]</f>
        <v>5029.7</v>
      </c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20"/>
      <c r="BB138" s="120"/>
      <c r="BC138" s="120"/>
      <c r="BD138" s="120"/>
      <c r="BE138" s="120"/>
      <c r="BF138" s="120"/>
      <c r="BG138" s="120"/>
    </row>
    <row r="139" spans="1:59" s="119" customFormat="1" ht="14.1" customHeight="1" x14ac:dyDescent="0.25">
      <c r="A139" s="134" t="s">
        <v>3</v>
      </c>
      <c r="B139" s="137" t="s">
        <v>37</v>
      </c>
      <c r="C139" s="155" t="s">
        <v>230</v>
      </c>
      <c r="D139" s="151">
        <v>446839</v>
      </c>
      <c r="E139" s="156" t="s">
        <v>148</v>
      </c>
      <c r="F139" s="152">
        <v>1000</v>
      </c>
      <c r="G139" s="136" t="s">
        <v>6</v>
      </c>
      <c r="H139" s="124">
        <v>954</v>
      </c>
      <c r="I139" s="173">
        <f>Таблица2[[#This Row],[Рекомендуемая розничная цена за пачку                            (руб.с НДС)]]*0.65</f>
        <v>620.1</v>
      </c>
      <c r="J139" s="169">
        <f>Таблица2[[#This Row],[25]]</f>
        <v>620.1</v>
      </c>
      <c r="K139" s="172">
        <f>Таблица2[[#This Row],[20]]</f>
        <v>620.1</v>
      </c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0"/>
      <c r="BD139" s="120"/>
      <c r="BE139" s="120"/>
      <c r="BF139" s="120"/>
      <c r="BG139" s="120"/>
    </row>
    <row r="140" spans="1:59" s="119" customFormat="1" ht="14.1" customHeight="1" x14ac:dyDescent="0.25">
      <c r="A140" s="134" t="s">
        <v>185</v>
      </c>
      <c r="B140" s="137" t="s">
        <v>37</v>
      </c>
      <c r="C140" s="151" t="s">
        <v>208</v>
      </c>
      <c r="D140" s="151">
        <v>192762</v>
      </c>
      <c r="E140" s="162" t="s">
        <v>178</v>
      </c>
      <c r="F140" s="152">
        <v>1000</v>
      </c>
      <c r="G140" s="136" t="s">
        <v>6</v>
      </c>
      <c r="H140" s="124">
        <v>1086</v>
      </c>
      <c r="I140" s="174">
        <f>Таблица2[[#This Row],[Рекомендуемая розничная цена за пачку                            (руб.с НДС)]]*(1-0.25)</f>
        <v>814.5</v>
      </c>
      <c r="J140" s="175">
        <f>Таблица2[[#This Row],[Рекомендуемая розничная цена за пачку                            (руб.с НДС)]]*0.8</f>
        <v>868.80000000000007</v>
      </c>
      <c r="K140" s="176">
        <f>Таблица2[[#This Row],[Рекомендуемая розничная цена за пачку                            (руб.с НДС)]]*0.85</f>
        <v>923.1</v>
      </c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</row>
    <row r="141" spans="1:59" s="119" customFormat="1" ht="14.1" customHeight="1" x14ac:dyDescent="0.25">
      <c r="A141" s="134" t="s">
        <v>3</v>
      </c>
      <c r="B141" s="135" t="s">
        <v>37</v>
      </c>
      <c r="C141" s="158" t="s">
        <v>207</v>
      </c>
      <c r="D141" s="151">
        <v>478287</v>
      </c>
      <c r="E141" s="136" t="s">
        <v>42</v>
      </c>
      <c r="F141" s="152">
        <v>250</v>
      </c>
      <c r="G141" s="136" t="s">
        <v>6</v>
      </c>
      <c r="H141" s="124">
        <v>1781</v>
      </c>
      <c r="I141" s="174">
        <f>Таблица2[[#This Row],[Рекомендуемая розничная цена за пачку                            (руб.с НДС)]]*(1-0.25)</f>
        <v>1335.75</v>
      </c>
      <c r="J141" s="175">
        <f>Таблица2[[#This Row],[Рекомендуемая розничная цена за пачку                            (руб.с НДС)]]*0.8</f>
        <v>1424.8000000000002</v>
      </c>
      <c r="K141" s="176">
        <f>Таблица2[[#This Row],[Рекомендуемая розничная цена за пачку                            (руб.с НДС)]]*0.85</f>
        <v>1513.85</v>
      </c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20"/>
      <c r="BE141" s="120"/>
      <c r="BF141" s="120"/>
      <c r="BG141" s="120"/>
    </row>
    <row r="142" spans="1:59" s="119" customFormat="1" ht="14.1" customHeight="1" x14ac:dyDescent="0.25">
      <c r="A142" s="134" t="s">
        <v>3</v>
      </c>
      <c r="B142" s="137" t="s">
        <v>37</v>
      </c>
      <c r="C142" s="155" t="s">
        <v>230</v>
      </c>
      <c r="D142" s="151">
        <v>478496</v>
      </c>
      <c r="E142" s="156" t="s">
        <v>149</v>
      </c>
      <c r="F142" s="152">
        <v>1000</v>
      </c>
      <c r="G142" s="136" t="s">
        <v>6</v>
      </c>
      <c r="H142" s="124">
        <v>4520</v>
      </c>
      <c r="I142" s="173">
        <f>Таблица2[[#This Row],[Рекомендуемая розничная цена за пачку                            (руб.с НДС)]]*0.65</f>
        <v>2938</v>
      </c>
      <c r="J142" s="169">
        <f>Таблица2[[#This Row],[25]]</f>
        <v>2938</v>
      </c>
      <c r="K142" s="172">
        <f>Таблица2[[#This Row],[20]]</f>
        <v>2938</v>
      </c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</row>
    <row r="143" spans="1:59" s="119" customFormat="1" ht="14.1" customHeight="1" x14ac:dyDescent="0.25">
      <c r="A143" s="134" t="s">
        <v>3</v>
      </c>
      <c r="B143" s="137" t="s">
        <v>37</v>
      </c>
      <c r="C143" s="155" t="s">
        <v>230</v>
      </c>
      <c r="D143" s="151">
        <v>469866</v>
      </c>
      <c r="E143" s="156" t="s">
        <v>190</v>
      </c>
      <c r="F143" s="152">
        <v>1000</v>
      </c>
      <c r="G143" s="136" t="s">
        <v>6</v>
      </c>
      <c r="H143" s="124">
        <v>3544</v>
      </c>
      <c r="I143" s="173">
        <f>Таблица2[[#This Row],[Рекомендуемая розничная цена за пачку                            (руб.с НДС)]]*0.65</f>
        <v>2303.6</v>
      </c>
      <c r="J143" s="169">
        <f>Таблица2[[#This Row],[25]]</f>
        <v>2303.6</v>
      </c>
      <c r="K143" s="172">
        <f>Таблица2[[#This Row],[20]]</f>
        <v>2303.6</v>
      </c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20"/>
    </row>
    <row r="144" spans="1:59" s="119" customFormat="1" ht="14.1" customHeight="1" x14ac:dyDescent="0.25">
      <c r="A144" s="134" t="s">
        <v>3</v>
      </c>
      <c r="B144" s="137" t="s">
        <v>37</v>
      </c>
      <c r="C144" s="155" t="s">
        <v>230</v>
      </c>
      <c r="D144" s="151">
        <v>478825</v>
      </c>
      <c r="E144" s="156" t="s">
        <v>150</v>
      </c>
      <c r="F144" s="152">
        <v>250</v>
      </c>
      <c r="G144" s="136" t="s">
        <v>6</v>
      </c>
      <c r="H144" s="124">
        <v>1691</v>
      </c>
      <c r="I144" s="173">
        <f>Таблица2[[#This Row],[Рекомендуемая розничная цена за пачку                            (руб.с НДС)]]*0.65</f>
        <v>1099.1500000000001</v>
      </c>
      <c r="J144" s="169">
        <f>Таблица2[[#This Row],[25]]</f>
        <v>1099.1500000000001</v>
      </c>
      <c r="K144" s="172">
        <f>Таблица2[[#This Row],[20]]</f>
        <v>1099.1500000000001</v>
      </c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20"/>
    </row>
    <row r="145" spans="1:59" s="119" customFormat="1" ht="14.1" customHeight="1" x14ac:dyDescent="0.25">
      <c r="A145" s="134" t="s">
        <v>3</v>
      </c>
      <c r="B145" s="135" t="s">
        <v>37</v>
      </c>
      <c r="C145" s="151" t="s">
        <v>211</v>
      </c>
      <c r="D145" s="151">
        <v>446838</v>
      </c>
      <c r="E145" s="136" t="s">
        <v>43</v>
      </c>
      <c r="F145" s="152">
        <v>1000</v>
      </c>
      <c r="G145" s="136" t="s">
        <v>6</v>
      </c>
      <c r="H145" s="124">
        <v>1115</v>
      </c>
      <c r="I145" s="174">
        <f>Таблица2[[#This Row],[Рекомендуемая розничная цена за пачку                            (руб.с НДС)]]*(1-0.25)</f>
        <v>836.25</v>
      </c>
      <c r="J145" s="175">
        <f>Таблица2[[#This Row],[Рекомендуемая розничная цена за пачку                            (руб.с НДС)]]*0.8</f>
        <v>892</v>
      </c>
      <c r="K145" s="176">
        <f>Таблица2[[#This Row],[Рекомендуемая розничная цена за пачку                            (руб.с НДС)]]*0.85</f>
        <v>947.75</v>
      </c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</row>
    <row r="146" spans="1:59" s="119" customFormat="1" ht="14.1" customHeight="1" x14ac:dyDescent="0.25">
      <c r="A146" s="134" t="s">
        <v>3</v>
      </c>
      <c r="B146" s="135" t="s">
        <v>37</v>
      </c>
      <c r="C146" s="151" t="s">
        <v>211</v>
      </c>
      <c r="D146" s="151">
        <v>452695</v>
      </c>
      <c r="E146" s="136" t="s">
        <v>44</v>
      </c>
      <c r="F146" s="152">
        <v>1000</v>
      </c>
      <c r="G146" s="136" t="s">
        <v>6</v>
      </c>
      <c r="H146" s="124">
        <v>770</v>
      </c>
      <c r="I146" s="174">
        <f>Таблица2[[#This Row],[Рекомендуемая розничная цена за пачку                            (руб.с НДС)]]*(1-0.25)</f>
        <v>577.5</v>
      </c>
      <c r="J146" s="175">
        <f>Таблица2[[#This Row],[Рекомендуемая розничная цена за пачку                            (руб.с НДС)]]*0.8</f>
        <v>616</v>
      </c>
      <c r="K146" s="176">
        <f>Таблица2[[#This Row],[Рекомендуемая розничная цена за пачку                            (руб.с НДС)]]*0.85</f>
        <v>654.5</v>
      </c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0"/>
      <c r="BD146" s="120"/>
      <c r="BE146" s="120"/>
      <c r="BF146" s="120"/>
      <c r="BG146" s="120"/>
    </row>
    <row r="147" spans="1:59" s="119" customFormat="1" ht="14.1" customHeight="1" x14ac:dyDescent="0.25">
      <c r="A147" s="134" t="s">
        <v>3</v>
      </c>
      <c r="B147" s="135" t="s">
        <v>37</v>
      </c>
      <c r="C147" s="158" t="s">
        <v>223</v>
      </c>
      <c r="D147" s="151">
        <v>473498</v>
      </c>
      <c r="E147" s="136" t="s">
        <v>45</v>
      </c>
      <c r="F147" s="152">
        <v>250</v>
      </c>
      <c r="G147" s="136" t="s">
        <v>6</v>
      </c>
      <c r="H147" s="124">
        <v>2562</v>
      </c>
      <c r="I147" s="174">
        <f>Таблица2[[#This Row],[Рекомендуемая розничная цена за пачку                            (руб.с НДС)]]*(1-0.25)</f>
        <v>1921.5</v>
      </c>
      <c r="J147" s="175">
        <f>Таблица2[[#This Row],[Рекомендуемая розничная цена за пачку                            (руб.с НДС)]]*0.8</f>
        <v>2049.6</v>
      </c>
      <c r="K147" s="176">
        <f>Таблица2[[#This Row],[Рекомендуемая розничная цена за пачку                            (руб.с НДС)]]*0.85</f>
        <v>2177.6999999999998</v>
      </c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F147" s="120"/>
      <c r="BG147" s="120"/>
    </row>
    <row r="148" spans="1:59" s="119" customFormat="1" ht="14.1" customHeight="1" x14ac:dyDescent="0.25">
      <c r="A148" s="134" t="s">
        <v>3</v>
      </c>
      <c r="B148" s="135" t="s">
        <v>37</v>
      </c>
      <c r="C148" s="158" t="s">
        <v>223</v>
      </c>
      <c r="D148" s="151">
        <v>469844</v>
      </c>
      <c r="E148" s="136" t="s">
        <v>45</v>
      </c>
      <c r="F148" s="152">
        <v>500</v>
      </c>
      <c r="G148" s="136" t="s">
        <v>6</v>
      </c>
      <c r="H148" s="124">
        <v>3237</v>
      </c>
      <c r="I148" s="174">
        <f>Таблица2[[#This Row],[Рекомендуемая розничная цена за пачку                            (руб.с НДС)]]*(1-0.25)</f>
        <v>2427.75</v>
      </c>
      <c r="J148" s="175">
        <f>Таблица2[[#This Row],[Рекомендуемая розничная цена за пачку                            (руб.с НДС)]]*0.8</f>
        <v>2589.6000000000004</v>
      </c>
      <c r="K148" s="176">
        <f>Таблица2[[#This Row],[Рекомендуемая розничная цена за пачку                            (руб.с НДС)]]*0.85</f>
        <v>2751.45</v>
      </c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0"/>
      <c r="BD148" s="120"/>
      <c r="BE148" s="120"/>
      <c r="BF148" s="120"/>
      <c r="BG148" s="120"/>
    </row>
    <row r="149" spans="1:59" s="119" customFormat="1" ht="13.2" x14ac:dyDescent="0.25">
      <c r="A149" s="134" t="s">
        <v>3</v>
      </c>
      <c r="B149" s="135" t="s">
        <v>37</v>
      </c>
      <c r="C149" s="158" t="s">
        <v>207</v>
      </c>
      <c r="D149" s="151">
        <v>495220</v>
      </c>
      <c r="E149" s="136" t="s">
        <v>115</v>
      </c>
      <c r="F149" s="152">
        <v>250</v>
      </c>
      <c r="G149" s="136" t="s">
        <v>6</v>
      </c>
      <c r="H149" s="124">
        <v>2361</v>
      </c>
      <c r="I149" s="174">
        <f>Таблица2[[#This Row],[Рекомендуемая розничная цена за пачку                            (руб.с НДС)]]*(1-0.25)</f>
        <v>1770.75</v>
      </c>
      <c r="J149" s="175">
        <f>Таблица2[[#This Row],[Рекомендуемая розничная цена за пачку                            (руб.с НДС)]]*0.8</f>
        <v>1888.8000000000002</v>
      </c>
      <c r="K149" s="176">
        <f>Таблица2[[#This Row],[Рекомендуемая розничная цена за пачку                            (руб.с НДС)]]*0.85</f>
        <v>2006.85</v>
      </c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0"/>
      <c r="BD149" s="120"/>
      <c r="BE149" s="120"/>
      <c r="BF149" s="120"/>
      <c r="BG149" s="120"/>
    </row>
    <row r="150" spans="1:59" s="119" customFormat="1" ht="26.4" x14ac:dyDescent="0.25">
      <c r="A150" s="134" t="s">
        <v>185</v>
      </c>
      <c r="B150" s="137" t="s">
        <v>37</v>
      </c>
      <c r="C150" s="151" t="s">
        <v>208</v>
      </c>
      <c r="D150" s="151">
        <v>899260</v>
      </c>
      <c r="E150" s="136" t="s">
        <v>100</v>
      </c>
      <c r="F150" s="152">
        <v>1000</v>
      </c>
      <c r="G150" s="136" t="s">
        <v>6</v>
      </c>
      <c r="H150" s="124">
        <v>937</v>
      </c>
      <c r="I150" s="174">
        <f>Таблица2[[#This Row],[Рекомендуемая розничная цена за пачку                            (руб.с НДС)]]*(1-0.25)</f>
        <v>702.75</v>
      </c>
      <c r="J150" s="175">
        <f>Таблица2[[#This Row],[Рекомендуемая розничная цена за пачку                            (руб.с НДС)]]*0.8</f>
        <v>749.6</v>
      </c>
      <c r="K150" s="176">
        <f>Таблица2[[#This Row],[Рекомендуемая розничная цена за пачку                            (руб.с НДС)]]*0.85</f>
        <v>796.44999999999993</v>
      </c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</row>
    <row r="151" spans="1:59" s="119" customFormat="1" ht="13.2" x14ac:dyDescent="0.25">
      <c r="A151" s="134" t="s">
        <v>185</v>
      </c>
      <c r="B151" s="137" t="s">
        <v>37</v>
      </c>
      <c r="C151" s="151" t="s">
        <v>209</v>
      </c>
      <c r="D151" s="151">
        <v>224155</v>
      </c>
      <c r="E151" s="136" t="s">
        <v>179</v>
      </c>
      <c r="F151" s="152">
        <v>250</v>
      </c>
      <c r="G151" s="136" t="s">
        <v>6</v>
      </c>
      <c r="H151" s="124">
        <v>1265</v>
      </c>
      <c r="I151" s="174">
        <f>Таблица2[[#This Row],[Рекомендуемая розничная цена за пачку                            (руб.с НДС)]]*(1-0.25)</f>
        <v>948.75</v>
      </c>
      <c r="J151" s="175">
        <f>Таблица2[[#This Row],[Рекомендуемая розничная цена за пачку                            (руб.с НДС)]]*0.8</f>
        <v>1012</v>
      </c>
      <c r="K151" s="176">
        <f>Таблица2[[#This Row],[Рекомендуемая розничная цена за пачку                            (руб.с НДС)]]*0.85</f>
        <v>1075.25</v>
      </c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0"/>
      <c r="BD151" s="120"/>
      <c r="BE151" s="120"/>
      <c r="BF151" s="120"/>
      <c r="BG151" s="120"/>
    </row>
    <row r="152" spans="1:59" s="119" customFormat="1" ht="26.4" x14ac:dyDescent="0.25">
      <c r="A152" s="134" t="s">
        <v>3</v>
      </c>
      <c r="B152" s="135" t="s">
        <v>37</v>
      </c>
      <c r="C152" s="158" t="s">
        <v>211</v>
      </c>
      <c r="D152" s="151">
        <v>446847</v>
      </c>
      <c r="E152" s="136" t="s">
        <v>46</v>
      </c>
      <c r="F152" s="152">
        <v>1000</v>
      </c>
      <c r="G152" s="136" t="s">
        <v>6</v>
      </c>
      <c r="H152" s="124">
        <v>1012</v>
      </c>
      <c r="I152" s="174">
        <f>Таблица2[[#This Row],[Рекомендуемая розничная цена за пачку                            (руб.с НДС)]]*(1-0.25)</f>
        <v>759</v>
      </c>
      <c r="J152" s="175">
        <f>Таблица2[[#This Row],[Рекомендуемая розничная цена за пачку                            (руб.с НДС)]]*0.8</f>
        <v>809.6</v>
      </c>
      <c r="K152" s="176">
        <f>Таблица2[[#This Row],[Рекомендуемая розничная цена за пачку                            (руб.с НДС)]]*0.85</f>
        <v>860.19999999999993</v>
      </c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20"/>
      <c r="BD152" s="120"/>
      <c r="BE152" s="120"/>
      <c r="BF152" s="120"/>
      <c r="BG152" s="120"/>
    </row>
    <row r="153" spans="1:59" s="119" customFormat="1" ht="13.2" x14ac:dyDescent="0.25">
      <c r="A153" s="134" t="s">
        <v>3</v>
      </c>
      <c r="B153" s="137" t="s">
        <v>37</v>
      </c>
      <c r="C153" s="155" t="s">
        <v>230</v>
      </c>
      <c r="D153" s="151">
        <v>469846</v>
      </c>
      <c r="E153" s="156" t="s">
        <v>191</v>
      </c>
      <c r="F153" s="152">
        <v>1000</v>
      </c>
      <c r="G153" s="136" t="s">
        <v>6</v>
      </c>
      <c r="H153" s="124">
        <v>2885</v>
      </c>
      <c r="I153" s="173">
        <f>Таблица2[[#This Row],[Рекомендуемая розничная цена за пачку                            (руб.с НДС)]]*0.65</f>
        <v>1875.25</v>
      </c>
      <c r="J153" s="169">
        <f>Таблица2[[#This Row],[25]]</f>
        <v>1875.25</v>
      </c>
      <c r="K153" s="172">
        <f>Таблица2[[#This Row],[20]]</f>
        <v>1875.25</v>
      </c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</row>
    <row r="154" spans="1:59" s="119" customFormat="1" ht="13.2" x14ac:dyDescent="0.25">
      <c r="A154" s="134" t="s">
        <v>185</v>
      </c>
      <c r="B154" s="137" t="s">
        <v>37</v>
      </c>
      <c r="C154" s="151" t="s">
        <v>210</v>
      </c>
      <c r="D154" s="151">
        <v>895554</v>
      </c>
      <c r="E154" s="136" t="s">
        <v>101</v>
      </c>
      <c r="F154" s="152">
        <v>5000</v>
      </c>
      <c r="G154" s="136" t="s">
        <v>6</v>
      </c>
      <c r="H154" s="124">
        <v>4838</v>
      </c>
      <c r="I154" s="174">
        <f>Таблица2[[#This Row],[Рекомендуемая розничная цена за пачку                            (руб.с НДС)]]*(1-0.25)</f>
        <v>3628.5</v>
      </c>
      <c r="J154" s="175">
        <f>Таблица2[[#This Row],[Рекомендуемая розничная цена за пачку                            (руб.с НДС)]]*0.8</f>
        <v>3870.4</v>
      </c>
      <c r="K154" s="176">
        <f>Таблица2[[#This Row],[Рекомендуемая розничная цена за пачку                            (руб.с НДС)]]*0.85</f>
        <v>4112.3</v>
      </c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</row>
    <row r="155" spans="1:59" s="119" customFormat="1" ht="26.4" x14ac:dyDescent="0.25">
      <c r="A155" s="134" t="s">
        <v>185</v>
      </c>
      <c r="B155" s="137" t="s">
        <v>37</v>
      </c>
      <c r="C155" s="151" t="s">
        <v>211</v>
      </c>
      <c r="D155" s="151">
        <v>255085</v>
      </c>
      <c r="E155" s="136" t="s">
        <v>180</v>
      </c>
      <c r="F155" s="152">
        <v>1000</v>
      </c>
      <c r="G155" s="136" t="s">
        <v>6</v>
      </c>
      <c r="H155" s="124">
        <v>1265</v>
      </c>
      <c r="I155" s="174">
        <f>Таблица2[[#This Row],[Рекомендуемая розничная цена за пачку                            (руб.с НДС)]]*(1-0.25)</f>
        <v>948.75</v>
      </c>
      <c r="J155" s="175">
        <f>Таблица2[[#This Row],[Рекомендуемая розничная цена за пачку                            (руб.с НДС)]]*0.8</f>
        <v>1012</v>
      </c>
      <c r="K155" s="176">
        <f>Таблица2[[#This Row],[Рекомендуемая розничная цена за пачку                            (руб.с НДС)]]*0.85</f>
        <v>1075.25</v>
      </c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20"/>
      <c r="BE155" s="120"/>
      <c r="BF155" s="120"/>
      <c r="BG155" s="120"/>
    </row>
    <row r="156" spans="1:59" s="119" customFormat="1" ht="13.2" x14ac:dyDescent="0.25">
      <c r="A156" s="134" t="s">
        <v>3</v>
      </c>
      <c r="B156" s="137" t="s">
        <v>37</v>
      </c>
      <c r="C156" s="155" t="s">
        <v>230</v>
      </c>
      <c r="D156" s="151">
        <v>469845</v>
      </c>
      <c r="E156" s="156" t="s">
        <v>151</v>
      </c>
      <c r="F156" s="152">
        <v>500</v>
      </c>
      <c r="G156" s="136" t="s">
        <v>6</v>
      </c>
      <c r="H156" s="124">
        <v>4613</v>
      </c>
      <c r="I156" s="173">
        <f>Таблица2[[#This Row],[Рекомендуемая розничная цена за пачку                            (руб.с НДС)]]*0.65</f>
        <v>2998.4500000000003</v>
      </c>
      <c r="J156" s="169">
        <f>Таблица2[[#This Row],[25]]</f>
        <v>2998.4500000000003</v>
      </c>
      <c r="K156" s="172">
        <f>Таблица2[[#This Row],[20]]</f>
        <v>2998.4500000000003</v>
      </c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20"/>
      <c r="BD156" s="120"/>
      <c r="BE156" s="120"/>
      <c r="BF156" s="120"/>
      <c r="BG156" s="120"/>
    </row>
    <row r="157" spans="1:59" s="119" customFormat="1" ht="26.4" x14ac:dyDescent="0.25">
      <c r="A157" s="134" t="s">
        <v>3</v>
      </c>
      <c r="B157" s="135" t="s">
        <v>37</v>
      </c>
      <c r="C157" s="158" t="s">
        <v>208</v>
      </c>
      <c r="D157" s="151">
        <v>475101</v>
      </c>
      <c r="E157" s="136" t="s">
        <v>47</v>
      </c>
      <c r="F157" s="152">
        <v>1000</v>
      </c>
      <c r="G157" s="136" t="s">
        <v>6</v>
      </c>
      <c r="H157" s="124">
        <v>902</v>
      </c>
      <c r="I157" s="174">
        <f>Таблица2[[#This Row],[Рекомендуемая розничная цена за пачку                            (руб.с НДС)]]*(1-0.25)</f>
        <v>676.5</v>
      </c>
      <c r="J157" s="175">
        <f>Таблица2[[#This Row],[Рекомендуемая розничная цена за пачку                            (руб.с НДС)]]*0.8</f>
        <v>721.6</v>
      </c>
      <c r="K157" s="176">
        <f>Таблица2[[#This Row],[Рекомендуемая розничная цена за пачку                            (руб.с НДС)]]*0.85</f>
        <v>766.69999999999993</v>
      </c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20"/>
      <c r="BE157" s="120"/>
      <c r="BF157" s="120"/>
      <c r="BG157" s="120"/>
    </row>
    <row r="158" spans="1:59" s="119" customFormat="1" ht="26.4" x14ac:dyDescent="0.25">
      <c r="A158" s="134" t="s">
        <v>185</v>
      </c>
      <c r="B158" s="137" t="s">
        <v>37</v>
      </c>
      <c r="C158" s="151" t="s">
        <v>212</v>
      </c>
      <c r="D158" s="151">
        <v>224188</v>
      </c>
      <c r="E158" s="136" t="s">
        <v>130</v>
      </c>
      <c r="F158" s="152">
        <v>250</v>
      </c>
      <c r="G158" s="136" t="s">
        <v>6</v>
      </c>
      <c r="H158" s="124">
        <v>1182</v>
      </c>
      <c r="I158" s="174">
        <f>Таблица2[[#This Row],[Рекомендуемая розничная цена за пачку                            (руб.с НДС)]]*(1-0.25)</f>
        <v>886.5</v>
      </c>
      <c r="J158" s="175">
        <f>Таблица2[[#This Row],[Рекомендуемая розничная цена за пачку                            (руб.с НДС)]]*0.8</f>
        <v>945.6</v>
      </c>
      <c r="K158" s="176">
        <f>Таблица2[[#This Row],[Рекомендуемая розничная цена за пачку                            (руб.с НДС)]]*0.85</f>
        <v>1004.6999999999999</v>
      </c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20"/>
      <c r="BE158" s="120"/>
      <c r="BF158" s="120"/>
      <c r="BG158" s="120"/>
    </row>
    <row r="159" spans="1:59" s="119" customFormat="1" ht="13.2" x14ac:dyDescent="0.25">
      <c r="A159" s="134" t="s">
        <v>185</v>
      </c>
      <c r="B159" s="137" t="s">
        <v>37</v>
      </c>
      <c r="C159" s="151" t="s">
        <v>213</v>
      </c>
      <c r="D159" s="151">
        <v>252479</v>
      </c>
      <c r="E159" s="136" t="s">
        <v>183</v>
      </c>
      <c r="F159" s="152">
        <v>250</v>
      </c>
      <c r="G159" s="136" t="s">
        <v>6</v>
      </c>
      <c r="H159" s="124">
        <v>1943</v>
      </c>
      <c r="I159" s="174">
        <f>Таблица2[[#This Row],[Рекомендуемая розничная цена за пачку                            (руб.с НДС)]]*(1-0.25)</f>
        <v>1457.25</v>
      </c>
      <c r="J159" s="175">
        <f>Таблица2[[#This Row],[Рекомендуемая розничная цена за пачку                            (руб.с НДС)]]*0.8</f>
        <v>1554.4</v>
      </c>
      <c r="K159" s="176">
        <f>Таблица2[[#This Row],[Рекомендуемая розничная цена за пачку                            (руб.с НДС)]]*0.85</f>
        <v>1651.55</v>
      </c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/>
      <c r="BG159" s="120"/>
    </row>
    <row r="160" spans="1:59" s="119" customFormat="1" ht="13.2" x14ac:dyDescent="0.25">
      <c r="A160" s="134" t="s">
        <v>3</v>
      </c>
      <c r="B160" s="137" t="s">
        <v>37</v>
      </c>
      <c r="C160" s="155" t="s">
        <v>230</v>
      </c>
      <c r="D160" s="151"/>
      <c r="E160" s="156" t="s">
        <v>152</v>
      </c>
      <c r="F160" s="152">
        <v>250</v>
      </c>
      <c r="G160" s="136" t="s">
        <v>6</v>
      </c>
      <c r="H160" s="124">
        <v>4036</v>
      </c>
      <c r="I160" s="173">
        <f>Таблица2[[#This Row],[Рекомендуемая розничная цена за пачку                            (руб.с НДС)]]*0.65</f>
        <v>2623.4</v>
      </c>
      <c r="J160" s="169">
        <f>Таблица2[[#This Row],[25]]</f>
        <v>2623.4</v>
      </c>
      <c r="K160" s="172">
        <f>Таблица2[[#This Row],[20]]</f>
        <v>2623.4</v>
      </c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20"/>
      <c r="AV160" s="120"/>
      <c r="AW160" s="120"/>
      <c r="AX160" s="120"/>
      <c r="AY160" s="120"/>
      <c r="AZ160" s="120"/>
      <c r="BA160" s="120"/>
      <c r="BB160" s="120"/>
      <c r="BC160" s="120"/>
      <c r="BD160" s="120"/>
      <c r="BE160" s="120"/>
      <c r="BF160" s="120"/>
      <c r="BG160" s="120"/>
    </row>
    <row r="161" spans="1:59" s="119" customFormat="1" ht="13.2" x14ac:dyDescent="0.25">
      <c r="A161" s="134" t="s">
        <v>185</v>
      </c>
      <c r="B161" s="137" t="s">
        <v>37</v>
      </c>
      <c r="C161" s="155" t="s">
        <v>230</v>
      </c>
      <c r="D161" s="151"/>
      <c r="E161" s="156" t="s">
        <v>166</v>
      </c>
      <c r="F161" s="152">
        <v>1000</v>
      </c>
      <c r="G161" s="136" t="s">
        <v>6</v>
      </c>
      <c r="H161" s="124">
        <v>557</v>
      </c>
      <c r="I161" s="173">
        <f>Таблица2[[#This Row],[Рекомендуемая розничная цена за пачку                            (руб.с НДС)]]*0.65</f>
        <v>362.05</v>
      </c>
      <c r="J161" s="169">
        <f>Таблица2[[#This Row],[25]]</f>
        <v>362.05</v>
      </c>
      <c r="K161" s="172">
        <f>Таблица2[[#This Row],[20]]</f>
        <v>362.05</v>
      </c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20"/>
      <c r="BD161" s="120"/>
      <c r="BE161" s="120"/>
      <c r="BF161" s="120"/>
      <c r="BG161" s="120"/>
    </row>
    <row r="162" spans="1:59" s="119" customFormat="1" ht="13.2" x14ac:dyDescent="0.25">
      <c r="A162" s="134" t="s">
        <v>185</v>
      </c>
      <c r="B162" s="137" t="s">
        <v>37</v>
      </c>
      <c r="C162" s="155" t="s">
        <v>230</v>
      </c>
      <c r="D162" s="151">
        <v>895557</v>
      </c>
      <c r="E162" s="156" t="s">
        <v>166</v>
      </c>
      <c r="F162" s="152">
        <v>5000</v>
      </c>
      <c r="G162" s="136" t="s">
        <v>6</v>
      </c>
      <c r="H162" s="124">
        <v>2229</v>
      </c>
      <c r="I162" s="173">
        <f>Таблица2[[#This Row],[Рекомендуемая розничная цена за пачку                            (руб.с НДС)]]*0.65</f>
        <v>1448.8500000000001</v>
      </c>
      <c r="J162" s="169">
        <f>Таблица2[[#This Row],[25]]</f>
        <v>1448.8500000000001</v>
      </c>
      <c r="K162" s="172">
        <f>Таблица2[[#This Row],[20]]</f>
        <v>1448.8500000000001</v>
      </c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  <c r="BE162" s="120"/>
      <c r="BF162" s="120"/>
      <c r="BG162" s="120"/>
    </row>
    <row r="163" spans="1:59" s="119" customFormat="1" ht="26.4" x14ac:dyDescent="0.25">
      <c r="A163" s="134" t="s">
        <v>3</v>
      </c>
      <c r="B163" s="135" t="s">
        <v>37</v>
      </c>
      <c r="C163" s="158" t="s">
        <v>208</v>
      </c>
      <c r="D163" s="151">
        <v>446841</v>
      </c>
      <c r="E163" s="136" t="s">
        <v>48</v>
      </c>
      <c r="F163" s="152">
        <v>1000</v>
      </c>
      <c r="G163" s="136" t="s">
        <v>6</v>
      </c>
      <c r="H163" s="124">
        <v>811</v>
      </c>
      <c r="I163" s="174">
        <f>Таблица2[[#This Row],[Рекомендуемая розничная цена за пачку                            (руб.с НДС)]]*(1-0.25)</f>
        <v>608.25</v>
      </c>
      <c r="J163" s="175">
        <f>Таблица2[[#This Row],[Рекомендуемая розничная цена за пачку                            (руб.с НДС)]]*0.8</f>
        <v>648.80000000000007</v>
      </c>
      <c r="K163" s="176">
        <f>Таблица2[[#This Row],[Рекомендуемая розничная цена за пачку                            (руб.с НДС)]]*0.85</f>
        <v>689.35</v>
      </c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0"/>
      <c r="AZ163" s="120"/>
      <c r="BA163" s="120"/>
      <c r="BB163" s="120"/>
      <c r="BC163" s="120"/>
      <c r="BD163" s="120"/>
      <c r="BE163" s="120"/>
      <c r="BF163" s="120"/>
      <c r="BG163" s="120"/>
    </row>
    <row r="164" spans="1:59" s="119" customFormat="1" ht="13.2" x14ac:dyDescent="0.25">
      <c r="A164" s="134" t="s">
        <v>3</v>
      </c>
      <c r="B164" s="135" t="s">
        <v>37</v>
      </c>
      <c r="C164" s="158" t="s">
        <v>223</v>
      </c>
      <c r="D164" s="151" t="s">
        <v>226</v>
      </c>
      <c r="E164" s="136" t="s">
        <v>49</v>
      </c>
      <c r="F164" s="152">
        <v>250</v>
      </c>
      <c r="G164" s="136" t="s">
        <v>6</v>
      </c>
      <c r="H164" s="124">
        <v>3866</v>
      </c>
      <c r="I164" s="174">
        <f>Таблица2[[#This Row],[Рекомендуемая розничная цена за пачку                            (руб.с НДС)]]*(1-0.25)</f>
        <v>2899.5</v>
      </c>
      <c r="J164" s="175">
        <f>Таблица2[[#This Row],[Рекомендуемая розничная цена за пачку                            (руб.с НДС)]]*0.8</f>
        <v>3092.8</v>
      </c>
      <c r="K164" s="176">
        <f>Таблица2[[#This Row],[Рекомендуемая розничная цена за пачку                            (руб.с НДС)]]*0.85</f>
        <v>3286.1</v>
      </c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20"/>
      <c r="AV164" s="120"/>
      <c r="AW164" s="120"/>
      <c r="AX164" s="120"/>
      <c r="AY164" s="120"/>
      <c r="AZ164" s="120"/>
      <c r="BA164" s="120"/>
      <c r="BB164" s="120"/>
      <c r="BC164" s="120"/>
      <c r="BD164" s="120"/>
      <c r="BE164" s="120"/>
      <c r="BF164" s="120"/>
      <c r="BG164" s="120"/>
    </row>
    <row r="165" spans="1:59" s="119" customFormat="1" ht="13.2" x14ac:dyDescent="0.25">
      <c r="A165" s="134" t="s">
        <v>3</v>
      </c>
      <c r="B165" s="137" t="s">
        <v>37</v>
      </c>
      <c r="C165" s="155" t="s">
        <v>230</v>
      </c>
      <c r="D165" s="151">
        <v>446844</v>
      </c>
      <c r="E165" s="156" t="s">
        <v>153</v>
      </c>
      <c r="F165" s="152">
        <v>1000</v>
      </c>
      <c r="G165" s="136" t="s">
        <v>6</v>
      </c>
      <c r="H165" s="124">
        <v>719</v>
      </c>
      <c r="I165" s="173">
        <f>Таблица2[[#This Row],[Рекомендуемая розничная цена за пачку                            (руб.с НДС)]]*0.65</f>
        <v>467.35</v>
      </c>
      <c r="J165" s="169">
        <f>Таблица2[[#This Row],[25]]</f>
        <v>467.35</v>
      </c>
      <c r="K165" s="172">
        <f>Таблица2[[#This Row],[20]]</f>
        <v>467.35</v>
      </c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/>
      <c r="BA165" s="120"/>
      <c r="BB165" s="120"/>
      <c r="BC165" s="120"/>
      <c r="BD165" s="120"/>
      <c r="BE165" s="120"/>
      <c r="BF165" s="120"/>
      <c r="BG165" s="120"/>
    </row>
    <row r="166" spans="1:59" s="119" customFormat="1" ht="26.4" x14ac:dyDescent="0.25">
      <c r="A166" s="134" t="s">
        <v>3</v>
      </c>
      <c r="B166" s="135" t="s">
        <v>37</v>
      </c>
      <c r="C166" s="158" t="s">
        <v>211</v>
      </c>
      <c r="D166" s="151">
        <v>458934</v>
      </c>
      <c r="E166" s="136" t="s">
        <v>50</v>
      </c>
      <c r="F166" s="152">
        <v>1000</v>
      </c>
      <c r="G166" s="136" t="s">
        <v>6</v>
      </c>
      <c r="H166" s="124">
        <v>1315</v>
      </c>
      <c r="I166" s="174">
        <f>Таблица2[[#This Row],[Рекомендуемая розничная цена за пачку                            (руб.с НДС)]]*(1-0.25)</f>
        <v>986.25</v>
      </c>
      <c r="J166" s="175">
        <f>Таблица2[[#This Row],[Рекомендуемая розничная цена за пачку                            (руб.с НДС)]]*0.8</f>
        <v>1052</v>
      </c>
      <c r="K166" s="176">
        <f>Таблица2[[#This Row],[Рекомендуемая розничная цена за пачку                            (руб.с НДС)]]*0.85</f>
        <v>1117.75</v>
      </c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  <c r="BB166" s="120"/>
      <c r="BC166" s="120"/>
      <c r="BD166" s="120"/>
      <c r="BE166" s="120"/>
      <c r="BF166" s="120"/>
      <c r="BG166" s="120"/>
    </row>
    <row r="167" spans="1:59" s="119" customFormat="1" ht="13.2" x14ac:dyDescent="0.25">
      <c r="A167" s="134" t="s">
        <v>185</v>
      </c>
      <c r="B167" s="137" t="s">
        <v>37</v>
      </c>
      <c r="C167" s="151" t="s">
        <v>213</v>
      </c>
      <c r="D167" s="151">
        <v>223302</v>
      </c>
      <c r="E167" s="136" t="s">
        <v>171</v>
      </c>
      <c r="F167" s="152">
        <v>250</v>
      </c>
      <c r="G167" s="136" t="s">
        <v>6</v>
      </c>
      <c r="H167" s="124">
        <v>2045</v>
      </c>
      <c r="I167" s="174">
        <f>Таблица2[[#This Row],[Рекомендуемая розничная цена за пачку                            (руб.с НДС)]]*(1-0.25)</f>
        <v>1533.75</v>
      </c>
      <c r="J167" s="175">
        <f>Таблица2[[#This Row],[Рекомендуемая розничная цена за пачку                            (руб.с НДС)]]*0.8</f>
        <v>1636</v>
      </c>
      <c r="K167" s="176">
        <f>Таблица2[[#This Row],[Рекомендуемая розничная цена за пачку                            (руб.с НДС)]]*0.85</f>
        <v>1738.25</v>
      </c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20"/>
      <c r="BD167" s="120"/>
      <c r="BE167" s="120"/>
      <c r="BF167" s="120"/>
      <c r="BG167" s="120"/>
    </row>
    <row r="168" spans="1:59" s="119" customFormat="1" ht="13.2" x14ac:dyDescent="0.25">
      <c r="A168" s="134" t="s">
        <v>185</v>
      </c>
      <c r="B168" s="137" t="s">
        <v>37</v>
      </c>
      <c r="C168" s="151" t="s">
        <v>207</v>
      </c>
      <c r="D168" s="151">
        <v>198553</v>
      </c>
      <c r="E168" s="136" t="s">
        <v>102</v>
      </c>
      <c r="F168" s="152">
        <v>250</v>
      </c>
      <c r="G168" s="136" t="s">
        <v>6</v>
      </c>
      <c r="H168" s="124">
        <v>1572</v>
      </c>
      <c r="I168" s="174">
        <f>Таблица2[[#This Row],[Рекомендуемая розничная цена за пачку                            (руб.с НДС)]]*(1-0.25)</f>
        <v>1179</v>
      </c>
      <c r="J168" s="175">
        <f>Таблица2[[#This Row],[Рекомендуемая розничная цена за пачку                            (руб.с НДС)]]*0.8</f>
        <v>1257.6000000000001</v>
      </c>
      <c r="K168" s="176">
        <f>Таблица2[[#This Row],[Рекомендуемая розничная цена за пачку                            (руб.с НДС)]]*0.85</f>
        <v>1336.2</v>
      </c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120"/>
      <c r="AY168" s="120"/>
      <c r="AZ168" s="120"/>
      <c r="BA168" s="120"/>
      <c r="BB168" s="120"/>
      <c r="BC168" s="120"/>
      <c r="BD168" s="120"/>
      <c r="BE168" s="120"/>
      <c r="BF168" s="120"/>
      <c r="BG168" s="120"/>
    </row>
    <row r="169" spans="1:59" s="119" customFormat="1" ht="13.2" x14ac:dyDescent="0.25">
      <c r="A169" s="134" t="s">
        <v>185</v>
      </c>
      <c r="B169" s="137" t="s">
        <v>37</v>
      </c>
      <c r="C169" s="151" t="s">
        <v>207</v>
      </c>
      <c r="D169" s="151">
        <v>193593</v>
      </c>
      <c r="E169" s="136" t="s">
        <v>102</v>
      </c>
      <c r="F169" s="152">
        <v>1000</v>
      </c>
      <c r="G169" s="136" t="s">
        <v>6</v>
      </c>
      <c r="H169" s="124">
        <v>5943</v>
      </c>
      <c r="I169" s="174">
        <f>Таблица2[[#This Row],[Рекомендуемая розничная цена за пачку                            (руб.с НДС)]]*(1-0.25)</f>
        <v>4457.25</v>
      </c>
      <c r="J169" s="175">
        <f>Таблица2[[#This Row],[Рекомендуемая розничная цена за пачку                            (руб.с НДС)]]*0.8</f>
        <v>4754.4000000000005</v>
      </c>
      <c r="K169" s="176">
        <f>Таблица2[[#This Row],[Рекомендуемая розничная цена за пачку                            (руб.с НДС)]]*0.85</f>
        <v>5051.55</v>
      </c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/>
      <c r="BA169" s="120"/>
      <c r="BB169" s="120"/>
      <c r="BC169" s="120"/>
      <c r="BD169" s="120"/>
      <c r="BE169" s="120"/>
      <c r="BF169" s="120"/>
      <c r="BG169" s="120"/>
    </row>
    <row r="170" spans="1:59" s="119" customFormat="1" ht="26.4" x14ac:dyDescent="0.25">
      <c r="A170" s="134" t="s">
        <v>185</v>
      </c>
      <c r="B170" s="137" t="s">
        <v>37</v>
      </c>
      <c r="C170" s="151" t="s">
        <v>208</v>
      </c>
      <c r="D170" s="151">
        <v>134417</v>
      </c>
      <c r="E170" s="162" t="s">
        <v>103</v>
      </c>
      <c r="F170" s="152">
        <v>1000</v>
      </c>
      <c r="G170" s="136" t="s">
        <v>6</v>
      </c>
      <c r="H170" s="124">
        <v>918</v>
      </c>
      <c r="I170" s="174">
        <f>Таблица2[[#This Row],[Рекомендуемая розничная цена за пачку                            (руб.с НДС)]]*(1-0.25)</f>
        <v>688.5</v>
      </c>
      <c r="J170" s="175">
        <f>Таблица2[[#This Row],[Рекомендуемая розничная цена за пачку                            (руб.с НДС)]]*0.8</f>
        <v>734.40000000000009</v>
      </c>
      <c r="K170" s="176">
        <f>Таблица2[[#This Row],[Рекомендуемая розничная цена за пачку                            (руб.с НДС)]]*0.85</f>
        <v>780.3</v>
      </c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20"/>
      <c r="AV170" s="120"/>
      <c r="AW170" s="120"/>
      <c r="AX170" s="120"/>
      <c r="AY170" s="120"/>
      <c r="AZ170" s="120"/>
      <c r="BA170" s="120"/>
      <c r="BB170" s="120"/>
      <c r="BC170" s="120"/>
      <c r="BD170" s="120"/>
      <c r="BE170" s="120"/>
      <c r="BF170" s="120"/>
      <c r="BG170" s="120"/>
    </row>
    <row r="171" spans="1:59" s="119" customFormat="1" ht="13.2" x14ac:dyDescent="0.25">
      <c r="A171" s="134" t="s">
        <v>3</v>
      </c>
      <c r="B171" s="137" t="s">
        <v>37</v>
      </c>
      <c r="C171" s="155" t="s">
        <v>230</v>
      </c>
      <c r="D171" s="151">
        <v>458935</v>
      </c>
      <c r="E171" s="156" t="s">
        <v>154</v>
      </c>
      <c r="F171" s="152">
        <v>1000</v>
      </c>
      <c r="G171" s="136" t="s">
        <v>6</v>
      </c>
      <c r="H171" s="124">
        <v>862</v>
      </c>
      <c r="I171" s="173">
        <f>Таблица2[[#This Row],[Рекомендуемая розничная цена за пачку                            (руб.с НДС)]]*0.65</f>
        <v>560.30000000000007</v>
      </c>
      <c r="J171" s="169">
        <f>Таблица2[[#This Row],[25]]</f>
        <v>560.30000000000007</v>
      </c>
      <c r="K171" s="172">
        <f>Таблица2[[#This Row],[20]]</f>
        <v>560.30000000000007</v>
      </c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20"/>
      <c r="AW171" s="120"/>
      <c r="AX171" s="120"/>
      <c r="AY171" s="120"/>
      <c r="AZ171" s="120"/>
      <c r="BA171" s="120"/>
      <c r="BB171" s="120"/>
      <c r="BC171" s="120"/>
      <c r="BD171" s="120"/>
      <c r="BE171" s="120"/>
      <c r="BF171" s="120"/>
      <c r="BG171" s="120"/>
    </row>
    <row r="172" spans="1:59" s="119" customFormat="1" ht="13.2" x14ac:dyDescent="0.25">
      <c r="A172" s="134" t="s">
        <v>185</v>
      </c>
      <c r="B172" s="137" t="s">
        <v>37</v>
      </c>
      <c r="C172" s="151" t="s">
        <v>207</v>
      </c>
      <c r="D172" s="151">
        <v>225809</v>
      </c>
      <c r="E172" s="136" t="s">
        <v>131</v>
      </c>
      <c r="F172" s="152">
        <v>250</v>
      </c>
      <c r="G172" s="136" t="s">
        <v>6</v>
      </c>
      <c r="H172" s="124">
        <v>1350</v>
      </c>
      <c r="I172" s="174">
        <f>Таблица2[[#This Row],[Рекомендуемая розничная цена за пачку                            (руб.с НДС)]]*(1-0.25)</f>
        <v>1012.5</v>
      </c>
      <c r="J172" s="175">
        <f>Таблица2[[#This Row],[Рекомендуемая розничная цена за пачку                            (руб.с НДС)]]*0.8</f>
        <v>1080</v>
      </c>
      <c r="K172" s="176">
        <f>Таблица2[[#This Row],[Рекомендуемая розничная цена за пачку                            (руб.с НДС)]]*0.85</f>
        <v>1147.5</v>
      </c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20"/>
      <c r="AV172" s="120"/>
      <c r="AW172" s="120"/>
      <c r="AX172" s="120"/>
      <c r="AY172" s="120"/>
      <c r="AZ172" s="120"/>
      <c r="BA172" s="120"/>
      <c r="BB172" s="120"/>
      <c r="BC172" s="120"/>
      <c r="BD172" s="120"/>
      <c r="BE172" s="120"/>
      <c r="BF172" s="120"/>
      <c r="BG172" s="120"/>
    </row>
    <row r="173" spans="1:59" s="119" customFormat="1" ht="26.4" x14ac:dyDescent="0.25">
      <c r="A173" s="134" t="s">
        <v>185</v>
      </c>
      <c r="B173" s="136" t="s">
        <v>83</v>
      </c>
      <c r="C173" s="154" t="s">
        <v>253</v>
      </c>
      <c r="D173" s="151" t="s">
        <v>227</v>
      </c>
      <c r="E173" s="136" t="s">
        <v>84</v>
      </c>
      <c r="F173" s="161">
        <v>0.5</v>
      </c>
      <c r="G173" s="136" t="s">
        <v>36</v>
      </c>
      <c r="H173" s="124">
        <v>4441</v>
      </c>
      <c r="I173" s="174">
        <f>Таблица2[[#This Row],[Рекомендуемая розничная цена за пачку                            (руб.с НДС)]]*(1-0.25)</f>
        <v>3330.75</v>
      </c>
      <c r="J173" s="175">
        <f>Таблица2[[#This Row],[Рекомендуемая розничная цена за пачку                            (руб.с НДС)]]*0.8</f>
        <v>3552.8</v>
      </c>
      <c r="K173" s="176">
        <f>Таблица2[[#This Row],[Рекомендуемая розничная цена за пачку                            (руб.с НДС)]]*0.85</f>
        <v>3774.85</v>
      </c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/>
      <c r="BA173" s="120"/>
      <c r="BB173" s="120"/>
      <c r="BC173" s="120"/>
      <c r="BD173" s="120"/>
      <c r="BE173" s="120"/>
      <c r="BF173" s="120"/>
      <c r="BG173" s="120"/>
    </row>
    <row r="174" spans="1:59" s="119" customFormat="1" ht="13.2" x14ac:dyDescent="0.25">
      <c r="A174" s="134" t="s">
        <v>185</v>
      </c>
      <c r="B174" s="137" t="s">
        <v>83</v>
      </c>
      <c r="C174" s="155" t="s">
        <v>230</v>
      </c>
      <c r="D174" s="151">
        <v>189725</v>
      </c>
      <c r="E174" s="156" t="s">
        <v>158</v>
      </c>
      <c r="F174" s="161">
        <v>0.1</v>
      </c>
      <c r="G174" s="136" t="s">
        <v>36</v>
      </c>
      <c r="H174" s="124">
        <v>1016</v>
      </c>
      <c r="I174" s="173">
        <f>Таблица2[[#This Row],[Рекомендуемая розничная цена за пачку                            (руб.с НДС)]]*0.65</f>
        <v>660.4</v>
      </c>
      <c r="J174" s="169">
        <f>Таблица2[[#This Row],[25]]</f>
        <v>660.4</v>
      </c>
      <c r="K174" s="172">
        <f>Таблица2[[#This Row],[20]]</f>
        <v>660.4</v>
      </c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</row>
    <row r="175" spans="1:59" s="119" customFormat="1" ht="13.2" x14ac:dyDescent="0.25">
      <c r="A175" s="134" t="s">
        <v>185</v>
      </c>
      <c r="B175" s="136" t="s">
        <v>83</v>
      </c>
      <c r="C175" s="154" t="s">
        <v>214</v>
      </c>
      <c r="D175" s="151">
        <v>252119</v>
      </c>
      <c r="E175" s="136" t="s">
        <v>133</v>
      </c>
      <c r="F175" s="152">
        <v>500</v>
      </c>
      <c r="G175" s="136" t="s">
        <v>6</v>
      </c>
      <c r="H175" s="124">
        <v>2128</v>
      </c>
      <c r="I175" s="174">
        <f>Таблица2[[#This Row],[Рекомендуемая розничная цена за пачку                            (руб.с НДС)]]*(1-0.25)</f>
        <v>1596</v>
      </c>
      <c r="J175" s="175">
        <f>Таблица2[[#This Row],[Рекомендуемая розничная цена за пачку                            (руб.с НДС)]]*0.8</f>
        <v>1702.4</v>
      </c>
      <c r="K175" s="176">
        <f>Таблица2[[#This Row],[Рекомендуемая розничная цена за пачку                            (руб.с НДС)]]*0.85</f>
        <v>1808.8</v>
      </c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0"/>
      <c r="BD175" s="120"/>
      <c r="BE175" s="120"/>
      <c r="BF175" s="120"/>
      <c r="BG175" s="120"/>
    </row>
    <row r="176" spans="1:59" x14ac:dyDescent="0.3">
      <c r="A176" s="134" t="s">
        <v>185</v>
      </c>
      <c r="B176" s="136" t="s">
        <v>85</v>
      </c>
      <c r="C176" s="154"/>
      <c r="D176" s="151">
        <v>181478</v>
      </c>
      <c r="E176" s="136" t="s">
        <v>86</v>
      </c>
      <c r="F176" s="161">
        <v>0.5</v>
      </c>
      <c r="G176" s="136" t="s">
        <v>36</v>
      </c>
      <c r="H176" s="124">
        <v>1238</v>
      </c>
      <c r="I176" s="174">
        <f>Таблица2[[#This Row],[Рекомендуемая розничная цена за пачку                            (руб.с НДС)]]*(1-0.25)</f>
        <v>928.5</v>
      </c>
      <c r="J176" s="175">
        <f>Таблица2[[#This Row],[Рекомендуемая розничная цена за пачку                            (руб.с НДС)]]*0.8</f>
        <v>990.40000000000009</v>
      </c>
      <c r="K176" s="176">
        <f>Таблица2[[#This Row],[Рекомендуемая розничная цена за пачку                            (руб.с НДС)]]*0.85</f>
        <v>1052.3</v>
      </c>
    </row>
    <row r="177" spans="1:11" x14ac:dyDescent="0.3">
      <c r="A177" s="134" t="s">
        <v>185</v>
      </c>
      <c r="B177" s="137" t="s">
        <v>51</v>
      </c>
      <c r="C177" s="151" t="s">
        <v>255</v>
      </c>
      <c r="D177" s="151">
        <v>243044</v>
      </c>
      <c r="E177" s="136" t="s">
        <v>174</v>
      </c>
      <c r="F177" s="152">
        <v>2500</v>
      </c>
      <c r="G177" s="136" t="s">
        <v>6</v>
      </c>
      <c r="H177" s="124">
        <v>3518</v>
      </c>
      <c r="I177" s="174">
        <f>Таблица2[[#This Row],[Рекомендуемая розничная цена за пачку                            (руб.с НДС)]]*(1-0.25)</f>
        <v>2638.5</v>
      </c>
      <c r="J177" s="175">
        <f>Таблица2[[#This Row],[Рекомендуемая розничная цена за пачку                            (руб.с НДС)]]*0.8</f>
        <v>2814.4</v>
      </c>
      <c r="K177" s="176">
        <f>Таблица2[[#This Row],[Рекомендуемая розничная цена за пачку                            (руб.с НДС)]]*0.85</f>
        <v>2990.2999999999997</v>
      </c>
    </row>
    <row r="178" spans="1:11" x14ac:dyDescent="0.3">
      <c r="A178" s="134" t="s">
        <v>3</v>
      </c>
      <c r="B178" s="135" t="s">
        <v>51</v>
      </c>
      <c r="C178" s="158" t="s">
        <v>256</v>
      </c>
      <c r="D178" s="151">
        <v>470512</v>
      </c>
      <c r="E178" s="136" t="s">
        <v>52</v>
      </c>
      <c r="F178" s="152">
        <v>1000</v>
      </c>
      <c r="G178" s="136" t="s">
        <v>6</v>
      </c>
      <c r="H178" s="124">
        <v>1175</v>
      </c>
      <c r="I178" s="174">
        <f>Таблица2[[#This Row],[Рекомендуемая розничная цена за пачку                            (руб.с НДС)]]*(1-0.25)</f>
        <v>881.25</v>
      </c>
      <c r="J178" s="175">
        <f>Таблица2[[#This Row],[Рекомендуемая розничная цена за пачку                            (руб.с НДС)]]*0.8</f>
        <v>940</v>
      </c>
      <c r="K178" s="176">
        <f>Таблица2[[#This Row],[Рекомендуемая розничная цена за пачку                            (руб.с НДС)]]*0.85</f>
        <v>998.75</v>
      </c>
    </row>
    <row r="179" spans="1:11" x14ac:dyDescent="0.3">
      <c r="A179" s="134" t="s">
        <v>3</v>
      </c>
      <c r="B179" s="135" t="s">
        <v>51</v>
      </c>
      <c r="C179" s="158" t="s">
        <v>256</v>
      </c>
      <c r="D179" s="151">
        <v>470772</v>
      </c>
      <c r="E179" s="136" t="s">
        <v>53</v>
      </c>
      <c r="F179" s="152">
        <v>1000</v>
      </c>
      <c r="G179" s="136" t="s">
        <v>6</v>
      </c>
      <c r="H179" s="124">
        <v>1175</v>
      </c>
      <c r="I179" s="174">
        <f>Таблица2[[#This Row],[Рекомендуемая розничная цена за пачку                            (руб.с НДС)]]*(1-0.25)</f>
        <v>881.25</v>
      </c>
      <c r="J179" s="175">
        <f>Таблица2[[#This Row],[Рекомендуемая розничная цена за пачку                            (руб.с НДС)]]*0.8</f>
        <v>940</v>
      </c>
      <c r="K179" s="176">
        <f>Таблица2[[#This Row],[Рекомендуемая розничная цена за пачку                            (руб.с НДС)]]*0.85</f>
        <v>998.75</v>
      </c>
    </row>
    <row r="180" spans="1:11" x14ac:dyDescent="0.3">
      <c r="A180" s="134" t="s">
        <v>185</v>
      </c>
      <c r="B180" s="137" t="s">
        <v>51</v>
      </c>
      <c r="C180" s="151" t="s">
        <v>261</v>
      </c>
      <c r="D180" s="151">
        <v>191163</v>
      </c>
      <c r="E180" s="136" t="s">
        <v>104</v>
      </c>
      <c r="F180" s="152">
        <v>1000</v>
      </c>
      <c r="G180" s="136" t="s">
        <v>6</v>
      </c>
      <c r="H180" s="124">
        <v>1535</v>
      </c>
      <c r="I180" s="174">
        <f>Таблица2[[#This Row],[Рекомендуемая розничная цена за пачку                            (руб.с НДС)]]*(1-0.25)</f>
        <v>1151.25</v>
      </c>
      <c r="J180" s="175">
        <f>Таблица2[[#This Row],[Рекомендуемая розничная цена за пачку                            (руб.с НДС)]]*0.8</f>
        <v>1228</v>
      </c>
      <c r="K180" s="176">
        <f>Таблица2[[#This Row],[Рекомендуемая розничная цена за пачку                            (руб.с НДС)]]*0.85</f>
        <v>1304.75</v>
      </c>
    </row>
    <row r="181" spans="1:11" x14ac:dyDescent="0.3">
      <c r="A181" s="134" t="s">
        <v>185</v>
      </c>
      <c r="B181" s="137" t="s">
        <v>51</v>
      </c>
      <c r="C181" s="151" t="s">
        <v>261</v>
      </c>
      <c r="D181" s="151">
        <v>231271</v>
      </c>
      <c r="E181" s="136" t="s">
        <v>104</v>
      </c>
      <c r="F181" s="152">
        <v>2500</v>
      </c>
      <c r="G181" s="136" t="s">
        <v>6</v>
      </c>
      <c r="H181" s="124">
        <v>3255</v>
      </c>
      <c r="I181" s="174">
        <f>Таблица2[[#This Row],[Рекомендуемая розничная цена за пачку                            (руб.с НДС)]]*(1-0.25)</f>
        <v>2441.25</v>
      </c>
      <c r="J181" s="175">
        <f>Таблица2[[#This Row],[Рекомендуемая розничная цена за пачку                            (руб.с НДС)]]*0.8</f>
        <v>2604</v>
      </c>
      <c r="K181" s="176">
        <f>Таблица2[[#This Row],[Рекомендуемая розничная цена за пачку                            (руб.с НДС)]]*0.85</f>
        <v>2766.75</v>
      </c>
    </row>
    <row r="182" spans="1:11" x14ac:dyDescent="0.3">
      <c r="A182" s="134" t="s">
        <v>185</v>
      </c>
      <c r="B182" s="137" t="s">
        <v>51</v>
      </c>
      <c r="C182" s="151" t="s">
        <v>257</v>
      </c>
      <c r="D182" s="151">
        <v>252124</v>
      </c>
      <c r="E182" s="136" t="s">
        <v>105</v>
      </c>
      <c r="F182" s="152">
        <v>2500</v>
      </c>
      <c r="G182" s="136" t="s">
        <v>6</v>
      </c>
      <c r="H182" s="124">
        <v>3905</v>
      </c>
      <c r="I182" s="174">
        <f>Таблица2[[#This Row],[Рекомендуемая розничная цена за пачку                            (руб.с НДС)]]*(1-0.25)</f>
        <v>2928.75</v>
      </c>
      <c r="J182" s="175">
        <f>Таблица2[[#This Row],[Рекомендуемая розничная цена за пачку                            (руб.с НДС)]]*0.8</f>
        <v>3124</v>
      </c>
      <c r="K182" s="176">
        <f>Таблица2[[#This Row],[Рекомендуемая розничная цена за пачку                            (руб.с НДС)]]*0.85</f>
        <v>3319.25</v>
      </c>
    </row>
    <row r="183" spans="1:11" x14ac:dyDescent="0.3">
      <c r="A183" s="134" t="s">
        <v>3</v>
      </c>
      <c r="B183" s="135" t="s">
        <v>51</v>
      </c>
      <c r="C183" s="158" t="s">
        <v>258</v>
      </c>
      <c r="D183" s="151">
        <v>470773</v>
      </c>
      <c r="E183" s="136" t="s">
        <v>54</v>
      </c>
      <c r="F183" s="152">
        <v>1000</v>
      </c>
      <c r="G183" s="136" t="s">
        <v>6</v>
      </c>
      <c r="H183" s="124">
        <v>1171</v>
      </c>
      <c r="I183" s="174">
        <f>Таблица2[[#This Row],[Рекомендуемая розничная цена за пачку                            (руб.с НДС)]]*(1-0.25)</f>
        <v>878.25</v>
      </c>
      <c r="J183" s="175">
        <f>Таблица2[[#This Row],[Рекомендуемая розничная цена за пачку                            (руб.с НДС)]]*0.8</f>
        <v>936.80000000000007</v>
      </c>
      <c r="K183" s="176">
        <f>Таблица2[[#This Row],[Рекомендуемая розничная цена за пачку                            (руб.с НДС)]]*0.85</f>
        <v>995.35</v>
      </c>
    </row>
    <row r="184" spans="1:11" x14ac:dyDescent="0.3">
      <c r="A184" s="134" t="s">
        <v>185</v>
      </c>
      <c r="B184" s="137" t="s">
        <v>51</v>
      </c>
      <c r="C184" s="151" t="s">
        <v>259</v>
      </c>
      <c r="D184" s="151">
        <v>892066</v>
      </c>
      <c r="E184" s="136" t="s">
        <v>106</v>
      </c>
      <c r="F184" s="152">
        <v>2500</v>
      </c>
      <c r="G184" s="136" t="s">
        <v>6</v>
      </c>
      <c r="H184" s="124">
        <v>3933</v>
      </c>
      <c r="I184" s="174">
        <f>Таблица2[[#This Row],[Рекомендуемая розничная цена за пачку                            (руб.с НДС)]]*(1-0.25)</f>
        <v>2949.75</v>
      </c>
      <c r="J184" s="175">
        <f>Таблица2[[#This Row],[Рекомендуемая розничная цена за пачку                            (руб.с НДС)]]*0.8</f>
        <v>3146.4</v>
      </c>
      <c r="K184" s="176">
        <f>Таблица2[[#This Row],[Рекомендуемая розничная цена за пачку                            (руб.с НДС)]]*0.85</f>
        <v>3343.0499999999997</v>
      </c>
    </row>
    <row r="185" spans="1:11" x14ac:dyDescent="0.3">
      <c r="A185" s="134" t="s">
        <v>185</v>
      </c>
      <c r="B185" s="137" t="s">
        <v>51</v>
      </c>
      <c r="C185" s="151" t="s">
        <v>260</v>
      </c>
      <c r="D185" s="151">
        <v>899241</v>
      </c>
      <c r="E185" s="136" t="s">
        <v>107</v>
      </c>
      <c r="F185" s="152">
        <v>1000</v>
      </c>
      <c r="G185" s="136" t="s">
        <v>6</v>
      </c>
      <c r="H185" s="124">
        <v>1535</v>
      </c>
      <c r="I185" s="174">
        <f>Таблица2[[#This Row],[Рекомендуемая розничная цена за пачку                            (руб.с НДС)]]*(1-0.25)</f>
        <v>1151.25</v>
      </c>
      <c r="J185" s="175">
        <f>Таблица2[[#This Row],[Рекомендуемая розничная цена за пачку                            (руб.с НДС)]]*0.8</f>
        <v>1228</v>
      </c>
      <c r="K185" s="176">
        <f>Таблица2[[#This Row],[Рекомендуемая розничная цена за пачку                            (руб.с НДС)]]*0.85</f>
        <v>1304.75</v>
      </c>
    </row>
    <row r="186" spans="1:11" x14ac:dyDescent="0.3">
      <c r="A186" s="134" t="s">
        <v>185</v>
      </c>
      <c r="B186" s="137" t="s">
        <v>51</v>
      </c>
      <c r="C186" s="151" t="s">
        <v>260</v>
      </c>
      <c r="D186" s="151">
        <v>232409</v>
      </c>
      <c r="E186" s="136" t="s">
        <v>107</v>
      </c>
      <c r="F186" s="152">
        <v>2500</v>
      </c>
      <c r="G186" s="136" t="s">
        <v>6</v>
      </c>
      <c r="H186" s="124">
        <v>3360</v>
      </c>
      <c r="I186" s="174">
        <f>Таблица2[[#This Row],[Рекомендуемая розничная цена за пачку                            (руб.с НДС)]]*(1-0.25)</f>
        <v>2520</v>
      </c>
      <c r="J186" s="175">
        <f>Таблица2[[#This Row],[Рекомендуемая розничная цена за пачку                            (руб.с НДС)]]*0.8</f>
        <v>2688</v>
      </c>
      <c r="K186" s="176">
        <f>Таблица2[[#This Row],[Рекомендуемая розничная цена за пачку                            (руб.с НДС)]]*0.85</f>
        <v>2856</v>
      </c>
    </row>
    <row r="187" spans="1:11" x14ac:dyDescent="0.3">
      <c r="A187" s="134" t="s">
        <v>185</v>
      </c>
      <c r="B187" s="137" t="s">
        <v>51</v>
      </c>
      <c r="C187" s="151" t="s">
        <v>261</v>
      </c>
      <c r="D187" s="151">
        <v>189767</v>
      </c>
      <c r="E187" s="136" t="s">
        <v>108</v>
      </c>
      <c r="F187" s="152">
        <v>2500</v>
      </c>
      <c r="G187" s="136" t="s">
        <v>6</v>
      </c>
      <c r="H187" s="124">
        <v>3413</v>
      </c>
      <c r="I187" s="174">
        <f>Таблица2[[#This Row],[Рекомендуемая розничная цена за пачку                            (руб.с НДС)]]*(1-0.25)</f>
        <v>2559.75</v>
      </c>
      <c r="J187" s="175">
        <f>Таблица2[[#This Row],[Рекомендуемая розничная цена за пачку                            (руб.с НДС)]]*0.8</f>
        <v>2730.4</v>
      </c>
      <c r="K187" s="176">
        <f>Таблица2[[#This Row],[Рекомендуемая розничная цена за пачку                            (руб.с НДС)]]*0.85</f>
        <v>2901.0499999999997</v>
      </c>
    </row>
    <row r="188" spans="1:11" x14ac:dyDescent="0.3">
      <c r="A188" s="134" t="s">
        <v>185</v>
      </c>
      <c r="B188" s="137" t="s">
        <v>51</v>
      </c>
      <c r="C188" s="151" t="s">
        <v>269</v>
      </c>
      <c r="D188" s="151"/>
      <c r="E188" s="136" t="s">
        <v>249</v>
      </c>
      <c r="F188" s="152">
        <v>2500</v>
      </c>
      <c r="G188" s="136" t="s">
        <v>6</v>
      </c>
      <c r="H188" s="124">
        <v>4148</v>
      </c>
      <c r="I188" s="174">
        <f>Таблица2[[#This Row],[Рекомендуемая розничная цена за пачку                            (руб.с НДС)]]*(1-0.25)</f>
        <v>3111</v>
      </c>
      <c r="J188" s="175">
        <f>Таблица2[[#This Row],[Рекомендуемая розничная цена за пачку                            (руб.с НДС)]]*0.8</f>
        <v>3318.4</v>
      </c>
      <c r="K188" s="176">
        <f>Таблица2[[#This Row],[Рекомендуемая розничная цена за пачку                            (руб.с НДС)]]*0.85</f>
        <v>3525.7999999999997</v>
      </c>
    </row>
    <row r="189" spans="1:11" x14ac:dyDescent="0.3">
      <c r="A189" s="134" t="s">
        <v>185</v>
      </c>
      <c r="B189" s="137" t="s">
        <v>51</v>
      </c>
      <c r="C189" s="151" t="s">
        <v>255</v>
      </c>
      <c r="D189" s="151">
        <v>217863</v>
      </c>
      <c r="E189" s="136" t="s">
        <v>109</v>
      </c>
      <c r="F189" s="152">
        <v>2500</v>
      </c>
      <c r="G189" s="136" t="s">
        <v>6</v>
      </c>
      <c r="H189" s="124">
        <v>4069</v>
      </c>
      <c r="I189" s="174">
        <f>Таблица2[[#This Row],[Рекомендуемая розничная цена за пачку                            (руб.с НДС)]]*(1-0.25)</f>
        <v>3051.75</v>
      </c>
      <c r="J189" s="175">
        <f>Таблица2[[#This Row],[Рекомендуемая розничная цена за пачку                            (руб.с НДС)]]*0.8</f>
        <v>3255.2000000000003</v>
      </c>
      <c r="K189" s="176">
        <f>Таблица2[[#This Row],[Рекомендуемая розничная цена за пачку                            (руб.с НДС)]]*0.85</f>
        <v>3458.65</v>
      </c>
    </row>
    <row r="190" spans="1:11" x14ac:dyDescent="0.3">
      <c r="A190" s="134" t="s">
        <v>185</v>
      </c>
      <c r="B190" s="137" t="s">
        <v>51</v>
      </c>
      <c r="C190" s="151" t="s">
        <v>269</v>
      </c>
      <c r="D190" s="151"/>
      <c r="E190" s="136" t="s">
        <v>250</v>
      </c>
      <c r="F190" s="152">
        <v>2500</v>
      </c>
      <c r="G190" s="136" t="s">
        <v>6</v>
      </c>
      <c r="H190" s="124">
        <v>3182</v>
      </c>
      <c r="I190" s="174">
        <f>Таблица2[[#This Row],[Рекомендуемая розничная цена за пачку                            (руб.с НДС)]]*(1-0.25)</f>
        <v>2386.5</v>
      </c>
      <c r="J190" s="175">
        <f>Таблица2[[#This Row],[Рекомендуемая розничная цена за пачку                            (руб.с НДС)]]*0.8</f>
        <v>2545.6000000000004</v>
      </c>
      <c r="K190" s="176">
        <f>Таблица2[[#This Row],[Рекомендуемая розничная цена за пачку                            (руб.с НДС)]]*0.85</f>
        <v>2704.7</v>
      </c>
    </row>
    <row r="191" spans="1:11" x14ac:dyDescent="0.3">
      <c r="A191" s="134" t="s">
        <v>185</v>
      </c>
      <c r="B191" s="137" t="s">
        <v>51</v>
      </c>
      <c r="C191" s="151" t="s">
        <v>262</v>
      </c>
      <c r="D191" s="151"/>
      <c r="E191" s="136" t="s">
        <v>112</v>
      </c>
      <c r="F191" s="152">
        <v>1000</v>
      </c>
      <c r="G191" s="136" t="s">
        <v>6</v>
      </c>
      <c r="H191" s="124">
        <v>1542</v>
      </c>
      <c r="I191" s="174">
        <f>Таблица2[[#This Row],[Рекомендуемая розничная цена за пачку                            (руб.с НДС)]]*(1-0.25)</f>
        <v>1156.5</v>
      </c>
      <c r="J191" s="175">
        <f>Таблица2[[#This Row],[Рекомендуемая розничная цена за пачку                            (руб.с НДС)]]*0.8</f>
        <v>1233.6000000000001</v>
      </c>
      <c r="K191" s="176">
        <f>Таблица2[[#This Row],[Рекомендуемая розничная цена за пачку                            (руб.с НДС)]]*0.85</f>
        <v>1310.7</v>
      </c>
    </row>
    <row r="192" spans="1:11" x14ac:dyDescent="0.3">
      <c r="A192" s="134" t="s">
        <v>185</v>
      </c>
      <c r="B192" s="137" t="s">
        <v>51</v>
      </c>
      <c r="C192" s="151" t="s">
        <v>255</v>
      </c>
      <c r="D192" s="151">
        <v>249672</v>
      </c>
      <c r="E192" s="136" t="s">
        <v>172</v>
      </c>
      <c r="F192" s="152">
        <v>2500</v>
      </c>
      <c r="G192" s="136" t="s">
        <v>6</v>
      </c>
      <c r="H192" s="124">
        <v>3675</v>
      </c>
      <c r="I192" s="174">
        <f>Таблица2[[#This Row],[Рекомендуемая розничная цена за пачку                            (руб.с НДС)]]*(1-0.25)</f>
        <v>2756.25</v>
      </c>
      <c r="J192" s="175">
        <f>Таблица2[[#This Row],[Рекомендуемая розничная цена за пачку                            (руб.с НДС)]]*0.8</f>
        <v>2940</v>
      </c>
      <c r="K192" s="176">
        <f>Таблица2[[#This Row],[Рекомендуемая розничная цена за пачку                            (руб.с НДС)]]*0.85</f>
        <v>3123.75</v>
      </c>
    </row>
    <row r="193" spans="1:11" x14ac:dyDescent="0.3">
      <c r="A193" s="134" t="s">
        <v>185</v>
      </c>
      <c r="B193" s="137" t="s">
        <v>51</v>
      </c>
      <c r="C193" s="151" t="s">
        <v>260</v>
      </c>
      <c r="D193" s="151">
        <v>249671</v>
      </c>
      <c r="E193" s="136" t="s">
        <v>173</v>
      </c>
      <c r="F193" s="152">
        <v>2500</v>
      </c>
      <c r="G193" s="136" t="s">
        <v>6</v>
      </c>
      <c r="H193" s="124">
        <v>3740</v>
      </c>
      <c r="I193" s="174">
        <f>Таблица2[[#This Row],[Рекомендуемая розничная цена за пачку                            (руб.с НДС)]]*(1-0.25)</f>
        <v>2805</v>
      </c>
      <c r="J193" s="175">
        <f>Таблица2[[#This Row],[Рекомендуемая розничная цена за пачку                            (руб.с НДС)]]*0.8</f>
        <v>2992</v>
      </c>
      <c r="K193" s="176">
        <f>Таблица2[[#This Row],[Рекомендуемая розничная цена за пачку                            (руб.с НДС)]]*0.85</f>
        <v>3179</v>
      </c>
    </row>
    <row r="194" spans="1:11" x14ac:dyDescent="0.3">
      <c r="A194" s="134" t="s">
        <v>185</v>
      </c>
      <c r="B194" s="137" t="s">
        <v>51</v>
      </c>
      <c r="C194" s="151" t="s">
        <v>270</v>
      </c>
      <c r="D194" s="151"/>
      <c r="E194" s="136" t="s">
        <v>251</v>
      </c>
      <c r="F194" s="152">
        <v>2500</v>
      </c>
      <c r="G194" s="136" t="s">
        <v>6</v>
      </c>
      <c r="H194" s="124">
        <v>3308</v>
      </c>
      <c r="I194" s="174">
        <f>Таблица2[[#This Row],[Рекомендуемая розничная цена за пачку                            (руб.с НДС)]]*(1-0.25)</f>
        <v>2481</v>
      </c>
      <c r="J194" s="175">
        <f>Таблица2[[#This Row],[Рекомендуемая розничная цена за пачку                            (руб.с НДС)]]*0.8</f>
        <v>2646.4</v>
      </c>
      <c r="K194" s="176">
        <f>Таблица2[[#This Row],[Рекомендуемая розничная цена за пачку                            (руб.с НДС)]]*0.85</f>
        <v>2811.7999999999997</v>
      </c>
    </row>
    <row r="195" spans="1:11" x14ac:dyDescent="0.3">
      <c r="A195" s="90"/>
      <c r="B195" s="90"/>
      <c r="C195" s="133"/>
      <c r="D195" s="90"/>
      <c r="E195" s="90"/>
      <c r="F195" s="90"/>
      <c r="G195" s="90"/>
      <c r="H195" s="90"/>
    </row>
    <row r="196" spans="1:11" x14ac:dyDescent="0.3">
      <c r="A196" s="90"/>
      <c r="B196" s="90"/>
      <c r="C196" s="133"/>
      <c r="D196" s="90"/>
      <c r="E196" s="90"/>
      <c r="F196" s="90"/>
      <c r="G196" s="90"/>
      <c r="H196" s="90"/>
    </row>
    <row r="197" spans="1:11" x14ac:dyDescent="0.3">
      <c r="A197" s="90"/>
      <c r="B197" s="90"/>
      <c r="C197" s="133"/>
      <c r="D197" s="90"/>
      <c r="E197" s="90"/>
      <c r="F197" s="90"/>
      <c r="G197" s="90"/>
      <c r="H197" s="90"/>
    </row>
    <row r="198" spans="1:11" x14ac:dyDescent="0.3">
      <c r="A198" s="90"/>
      <c r="B198" s="90"/>
      <c r="C198" s="133"/>
      <c r="D198" s="90"/>
      <c r="E198" s="90"/>
      <c r="F198" s="90"/>
      <c r="G198" s="90"/>
      <c r="H198" s="90"/>
    </row>
    <row r="199" spans="1:11" x14ac:dyDescent="0.3">
      <c r="A199" s="90"/>
      <c r="B199" s="90"/>
      <c r="C199" s="133"/>
      <c r="D199" s="90"/>
      <c r="E199" s="90"/>
      <c r="F199" s="90"/>
      <c r="G199" s="90"/>
      <c r="H199" s="90"/>
    </row>
    <row r="200" spans="1:11" x14ac:dyDescent="0.3">
      <c r="A200" s="90"/>
      <c r="B200" s="90"/>
      <c r="C200" s="133"/>
      <c r="D200" s="90"/>
      <c r="E200" s="90"/>
      <c r="F200" s="90"/>
      <c r="G200" s="90"/>
      <c r="H200" s="90"/>
    </row>
    <row r="201" spans="1:11" x14ac:dyDescent="0.3">
      <c r="A201" s="90"/>
      <c r="B201" s="90"/>
      <c r="C201" s="133"/>
      <c r="D201" s="90"/>
      <c r="E201" s="90"/>
      <c r="F201" s="90"/>
      <c r="G201" s="90"/>
      <c r="H201" s="90"/>
    </row>
    <row r="202" spans="1:11" x14ac:dyDescent="0.3">
      <c r="A202" s="90"/>
      <c r="B202" s="90"/>
      <c r="C202" s="133"/>
      <c r="D202" s="90"/>
      <c r="E202" s="90"/>
      <c r="F202" s="90"/>
      <c r="G202" s="90"/>
      <c r="H202" s="90"/>
    </row>
    <row r="203" spans="1:11" x14ac:dyDescent="0.3">
      <c r="A203" s="90"/>
      <c r="B203" s="90"/>
      <c r="C203" s="133"/>
      <c r="D203" s="90"/>
      <c r="E203" s="90"/>
      <c r="F203" s="90"/>
      <c r="G203" s="90"/>
      <c r="H203" s="90"/>
    </row>
    <row r="204" spans="1:11" x14ac:dyDescent="0.3">
      <c r="A204" s="90"/>
      <c r="B204" s="90"/>
      <c r="C204" s="133"/>
      <c r="D204" s="90"/>
      <c r="E204" s="90"/>
      <c r="F204" s="90"/>
      <c r="G204" s="90"/>
      <c r="H204" s="90"/>
    </row>
    <row r="205" spans="1:11" x14ac:dyDescent="0.3">
      <c r="A205" s="90"/>
      <c r="B205" s="90"/>
      <c r="C205" s="133"/>
      <c r="D205" s="90"/>
      <c r="E205" s="90"/>
      <c r="F205" s="90"/>
      <c r="G205" s="90"/>
      <c r="H205" s="90"/>
    </row>
    <row r="206" spans="1:11" x14ac:dyDescent="0.3">
      <c r="A206" s="90"/>
      <c r="B206" s="90"/>
      <c r="C206" s="133"/>
      <c r="D206" s="90"/>
      <c r="E206" s="90"/>
      <c r="F206" s="90"/>
      <c r="G206" s="90"/>
      <c r="H206" s="90"/>
    </row>
    <row r="207" spans="1:11" x14ac:dyDescent="0.3">
      <c r="A207" s="90"/>
      <c r="B207" s="90"/>
      <c r="C207" s="133"/>
      <c r="D207" s="90"/>
      <c r="E207" s="90"/>
      <c r="F207" s="90"/>
      <c r="G207" s="90"/>
      <c r="H207" s="90"/>
    </row>
    <row r="208" spans="1:11" x14ac:dyDescent="0.3">
      <c r="A208" s="90"/>
      <c r="B208" s="90"/>
      <c r="C208" s="133"/>
      <c r="D208" s="90"/>
      <c r="E208" s="90"/>
      <c r="F208" s="90"/>
      <c r="G208" s="90"/>
      <c r="H208" s="90"/>
    </row>
    <row r="209" spans="1:8" x14ac:dyDescent="0.3">
      <c r="A209" s="90"/>
      <c r="B209" s="90"/>
      <c r="C209" s="133"/>
      <c r="D209" s="90"/>
      <c r="E209" s="90"/>
      <c r="F209" s="90"/>
      <c r="G209" s="90"/>
      <c r="H209" s="90"/>
    </row>
    <row r="210" spans="1:8" x14ac:dyDescent="0.3">
      <c r="A210" s="90"/>
      <c r="B210" s="90"/>
      <c r="C210" s="133"/>
      <c r="D210" s="90"/>
      <c r="E210" s="90"/>
      <c r="F210" s="90"/>
      <c r="G210" s="90"/>
      <c r="H210" s="90"/>
    </row>
    <row r="211" spans="1:8" x14ac:dyDescent="0.3">
      <c r="A211" s="90"/>
      <c r="B211" s="90"/>
      <c r="C211" s="133"/>
      <c r="D211" s="90"/>
      <c r="E211" s="90"/>
      <c r="F211" s="90"/>
      <c r="G211" s="90"/>
      <c r="H211" s="90"/>
    </row>
    <row r="212" spans="1:8" x14ac:dyDescent="0.3">
      <c r="A212" s="90"/>
      <c r="B212" s="90"/>
      <c r="C212" s="133"/>
      <c r="D212" s="90"/>
      <c r="E212" s="90"/>
      <c r="F212" s="90"/>
      <c r="G212" s="90"/>
      <c r="H212" s="90"/>
    </row>
    <row r="213" spans="1:8" x14ac:dyDescent="0.3">
      <c r="A213" s="90"/>
      <c r="B213" s="90"/>
      <c r="C213" s="133"/>
      <c r="D213" s="90"/>
      <c r="E213" s="90"/>
      <c r="F213" s="90"/>
      <c r="G213" s="90"/>
      <c r="H213" s="90"/>
    </row>
    <row r="214" spans="1:8" x14ac:dyDescent="0.3">
      <c r="A214" s="90"/>
      <c r="B214" s="90"/>
      <c r="C214" s="133"/>
      <c r="D214" s="90"/>
      <c r="E214" s="90"/>
      <c r="F214" s="90"/>
      <c r="G214" s="90"/>
      <c r="H214" s="90"/>
    </row>
    <row r="215" spans="1:8" x14ac:dyDescent="0.3">
      <c r="A215" s="90"/>
      <c r="B215" s="90"/>
      <c r="C215" s="133"/>
      <c r="D215" s="90"/>
      <c r="E215" s="90"/>
      <c r="F215" s="90"/>
      <c r="G215" s="90"/>
      <c r="H215" s="90"/>
    </row>
    <row r="216" spans="1:8" x14ac:dyDescent="0.3">
      <c r="A216" s="90"/>
      <c r="B216" s="90"/>
      <c r="C216" s="133"/>
      <c r="D216" s="90"/>
      <c r="E216" s="90"/>
      <c r="F216" s="90"/>
      <c r="G216" s="90"/>
      <c r="H216" s="90"/>
    </row>
    <row r="217" spans="1:8" x14ac:dyDescent="0.3">
      <c r="A217" s="90"/>
      <c r="B217" s="90"/>
      <c r="C217" s="133"/>
      <c r="D217" s="90"/>
      <c r="E217" s="90"/>
      <c r="F217" s="90"/>
      <c r="G217" s="90"/>
      <c r="H217" s="90"/>
    </row>
    <row r="218" spans="1:8" x14ac:dyDescent="0.3">
      <c r="A218" s="90"/>
      <c r="B218" s="90"/>
      <c r="C218" s="133"/>
      <c r="D218" s="90"/>
      <c r="E218" s="90"/>
      <c r="F218" s="90"/>
      <c r="G218" s="90"/>
      <c r="H218" s="90"/>
    </row>
    <row r="219" spans="1:8" x14ac:dyDescent="0.3">
      <c r="A219" s="90"/>
      <c r="B219" s="90"/>
      <c r="C219" s="133"/>
      <c r="D219" s="90"/>
      <c r="E219" s="90"/>
      <c r="F219" s="90"/>
      <c r="G219" s="90"/>
      <c r="H219" s="90"/>
    </row>
    <row r="220" spans="1:8" x14ac:dyDescent="0.3">
      <c r="A220" s="90"/>
      <c r="B220" s="90"/>
      <c r="C220" s="133"/>
      <c r="D220" s="90"/>
      <c r="E220" s="90"/>
      <c r="F220" s="90"/>
      <c r="G220" s="90"/>
      <c r="H220" s="90"/>
    </row>
    <row r="221" spans="1:8" x14ac:dyDescent="0.3">
      <c r="A221" s="90"/>
      <c r="B221" s="90"/>
      <c r="C221" s="133"/>
      <c r="D221" s="90"/>
      <c r="E221" s="90"/>
      <c r="F221" s="90"/>
      <c r="G221" s="90"/>
      <c r="H221" s="90"/>
    </row>
    <row r="222" spans="1:8" x14ac:dyDescent="0.3">
      <c r="A222" s="90"/>
      <c r="B222" s="90"/>
      <c r="C222" s="133"/>
      <c r="D222" s="90"/>
      <c r="E222" s="90"/>
      <c r="F222" s="90"/>
      <c r="G222" s="90"/>
      <c r="H222" s="90"/>
    </row>
    <row r="223" spans="1:8" x14ac:dyDescent="0.3">
      <c r="A223" s="90"/>
      <c r="B223" s="90"/>
      <c r="C223" s="133"/>
      <c r="D223" s="90"/>
      <c r="E223" s="90"/>
      <c r="F223" s="90"/>
      <c r="G223" s="90"/>
      <c r="H223" s="90"/>
    </row>
    <row r="224" spans="1:8" x14ac:dyDescent="0.3">
      <c r="A224" s="90"/>
      <c r="B224" s="90"/>
      <c r="C224" s="133"/>
      <c r="D224" s="90"/>
      <c r="E224" s="90"/>
      <c r="F224" s="90"/>
      <c r="G224" s="90"/>
      <c r="H224" s="90"/>
    </row>
    <row r="225" spans="1:8" x14ac:dyDescent="0.3">
      <c r="A225" s="90"/>
      <c r="B225" s="90"/>
      <c r="C225" s="133"/>
      <c r="D225" s="90"/>
      <c r="E225" s="90"/>
      <c r="F225" s="90"/>
      <c r="G225" s="90"/>
      <c r="H225" s="90"/>
    </row>
    <row r="226" spans="1:8" x14ac:dyDescent="0.3">
      <c r="A226" s="90"/>
      <c r="B226" s="90"/>
      <c r="C226" s="133"/>
      <c r="D226" s="90"/>
      <c r="E226" s="90"/>
      <c r="F226" s="90"/>
      <c r="G226" s="90"/>
      <c r="H226" s="90"/>
    </row>
    <row r="227" spans="1:8" x14ac:dyDescent="0.3">
      <c r="A227" s="90"/>
      <c r="B227" s="90"/>
      <c r="C227" s="133"/>
      <c r="D227" s="90"/>
      <c r="E227" s="90"/>
      <c r="F227" s="90"/>
      <c r="G227" s="90"/>
      <c r="H227" s="90"/>
    </row>
    <row r="228" spans="1:8" x14ac:dyDescent="0.3">
      <c r="A228" s="90"/>
      <c r="B228" s="90"/>
      <c r="C228" s="133"/>
      <c r="D228" s="90"/>
      <c r="E228" s="90"/>
      <c r="F228" s="90"/>
      <c r="G228" s="90"/>
      <c r="H228" s="90"/>
    </row>
    <row r="229" spans="1:8" x14ac:dyDescent="0.3">
      <c r="A229" s="90"/>
      <c r="B229" s="90"/>
      <c r="C229" s="133"/>
      <c r="D229" s="90"/>
      <c r="E229" s="90"/>
      <c r="F229" s="90"/>
      <c r="G229" s="90"/>
      <c r="H229" s="90"/>
    </row>
    <row r="230" spans="1:8" x14ac:dyDescent="0.3">
      <c r="A230" s="90"/>
      <c r="B230" s="90"/>
      <c r="C230" s="133"/>
      <c r="D230" s="90"/>
      <c r="E230" s="90"/>
      <c r="F230" s="90"/>
      <c r="G230" s="90"/>
      <c r="H230" s="90"/>
    </row>
    <row r="231" spans="1:8" x14ac:dyDescent="0.3">
      <c r="A231" s="90"/>
      <c r="B231" s="90"/>
      <c r="C231" s="133"/>
      <c r="D231" s="90"/>
      <c r="E231" s="90"/>
      <c r="F231" s="90"/>
      <c r="G231" s="90"/>
      <c r="H231" s="90"/>
    </row>
    <row r="232" spans="1:8" x14ac:dyDescent="0.3">
      <c r="A232" s="90"/>
      <c r="B232" s="90"/>
      <c r="C232" s="133"/>
      <c r="D232" s="90"/>
      <c r="E232" s="90"/>
      <c r="F232" s="90"/>
      <c r="G232" s="90"/>
      <c r="H232" s="90"/>
    </row>
    <row r="233" spans="1:8" x14ac:dyDescent="0.3">
      <c r="A233" s="90"/>
      <c r="B233" s="90"/>
      <c r="C233" s="133"/>
      <c r="D233" s="90"/>
      <c r="E233" s="90"/>
      <c r="F233" s="90"/>
      <c r="G233" s="90"/>
      <c r="H233" s="90"/>
    </row>
    <row r="234" spans="1:8" x14ac:dyDescent="0.3">
      <c r="A234" s="90"/>
      <c r="B234" s="90"/>
      <c r="C234" s="133"/>
      <c r="D234" s="90"/>
      <c r="E234" s="90"/>
      <c r="F234" s="90"/>
      <c r="G234" s="90"/>
      <c r="H234" s="90"/>
    </row>
    <row r="235" spans="1:8" x14ac:dyDescent="0.3">
      <c r="A235" s="90"/>
      <c r="B235" s="90"/>
      <c r="C235" s="133"/>
      <c r="D235" s="90"/>
      <c r="E235" s="90"/>
      <c r="F235" s="90"/>
      <c r="G235" s="90"/>
      <c r="H235" s="90"/>
    </row>
    <row r="236" spans="1:8" x14ac:dyDescent="0.3">
      <c r="A236" s="90"/>
      <c r="B236" s="90"/>
      <c r="C236" s="133"/>
      <c r="D236" s="90"/>
      <c r="E236" s="90"/>
      <c r="F236" s="90"/>
      <c r="G236" s="90"/>
      <c r="H236" s="90"/>
    </row>
    <row r="237" spans="1:8" x14ac:dyDescent="0.3">
      <c r="A237" s="90"/>
      <c r="B237" s="90"/>
      <c r="C237" s="133"/>
      <c r="D237" s="90"/>
      <c r="E237" s="90"/>
      <c r="F237" s="90"/>
      <c r="G237" s="90"/>
      <c r="H237" s="90"/>
    </row>
    <row r="238" spans="1:8" x14ac:dyDescent="0.3">
      <c r="A238" s="90"/>
      <c r="B238" s="90"/>
      <c r="C238" s="133"/>
      <c r="D238" s="90"/>
      <c r="E238" s="90"/>
      <c r="F238" s="90"/>
      <c r="G238" s="90"/>
      <c r="H238" s="90"/>
    </row>
    <row r="239" spans="1:8" x14ac:dyDescent="0.3">
      <c r="A239" s="90"/>
      <c r="B239" s="90"/>
      <c r="C239" s="133"/>
      <c r="D239" s="90"/>
      <c r="E239" s="90"/>
      <c r="F239" s="90"/>
      <c r="G239" s="90"/>
      <c r="H239" s="90"/>
    </row>
    <row r="240" spans="1:8" x14ac:dyDescent="0.3">
      <c r="A240" s="90"/>
      <c r="B240" s="90"/>
      <c r="C240" s="133"/>
      <c r="D240" s="90"/>
      <c r="E240" s="90"/>
      <c r="F240" s="90"/>
      <c r="G240" s="90"/>
      <c r="H240" s="90"/>
    </row>
    <row r="241" spans="1:8" x14ac:dyDescent="0.3">
      <c r="A241" s="90"/>
      <c r="B241" s="90"/>
      <c r="C241" s="133"/>
      <c r="D241" s="90"/>
      <c r="E241" s="90"/>
      <c r="F241" s="90"/>
      <c r="G241" s="90"/>
      <c r="H241" s="90"/>
    </row>
    <row r="242" spans="1:8" x14ac:dyDescent="0.3">
      <c r="A242" s="90"/>
      <c r="B242" s="90"/>
      <c r="C242" s="133"/>
      <c r="D242" s="90"/>
      <c r="E242" s="90"/>
      <c r="F242" s="90"/>
      <c r="G242" s="90"/>
      <c r="H242" s="90"/>
    </row>
    <row r="243" spans="1:8" x14ac:dyDescent="0.3">
      <c r="A243" s="90"/>
      <c r="B243" s="90"/>
      <c r="C243" s="133"/>
      <c r="D243" s="90"/>
      <c r="E243" s="90"/>
      <c r="F243" s="90"/>
      <c r="G243" s="90"/>
      <c r="H243" s="90"/>
    </row>
    <row r="244" spans="1:8" x14ac:dyDescent="0.3">
      <c r="A244" s="90"/>
      <c r="B244" s="90"/>
      <c r="C244" s="133"/>
      <c r="D244" s="90"/>
      <c r="E244" s="90"/>
      <c r="F244" s="90"/>
      <c r="G244" s="90"/>
      <c r="H244" s="90"/>
    </row>
    <row r="245" spans="1:8" x14ac:dyDescent="0.3">
      <c r="A245" s="90"/>
      <c r="B245" s="90"/>
      <c r="C245" s="133"/>
      <c r="D245" s="90"/>
      <c r="E245" s="90"/>
      <c r="F245" s="90"/>
      <c r="G245" s="90"/>
      <c r="H245" s="90"/>
    </row>
    <row r="246" spans="1:8" x14ac:dyDescent="0.3">
      <c r="A246" s="90"/>
      <c r="B246" s="90"/>
      <c r="C246" s="133"/>
      <c r="D246" s="90"/>
      <c r="E246" s="90"/>
      <c r="F246" s="90"/>
      <c r="G246" s="90"/>
      <c r="H246" s="90"/>
    </row>
    <row r="247" spans="1:8" x14ac:dyDescent="0.3">
      <c r="A247" s="90"/>
      <c r="B247" s="90"/>
      <c r="C247" s="133"/>
      <c r="D247" s="90"/>
      <c r="E247" s="90"/>
      <c r="F247" s="90"/>
      <c r="G247" s="90"/>
      <c r="H247" s="90"/>
    </row>
    <row r="248" spans="1:8" x14ac:dyDescent="0.3">
      <c r="A248" s="90"/>
      <c r="B248" s="90"/>
      <c r="C248" s="133"/>
      <c r="D248" s="90"/>
      <c r="E248" s="90"/>
      <c r="F248" s="90"/>
      <c r="G248" s="90"/>
      <c r="H248" s="90"/>
    </row>
    <row r="249" spans="1:8" x14ac:dyDescent="0.3">
      <c r="A249" s="90"/>
      <c r="B249" s="90"/>
      <c r="C249" s="133"/>
      <c r="D249" s="90"/>
      <c r="E249" s="90"/>
      <c r="F249" s="90"/>
      <c r="G249" s="90"/>
      <c r="H249" s="90"/>
    </row>
    <row r="250" spans="1:8" x14ac:dyDescent="0.3">
      <c r="A250" s="90"/>
      <c r="B250" s="90"/>
      <c r="C250" s="133"/>
      <c r="D250" s="90"/>
      <c r="E250" s="90"/>
      <c r="F250" s="90"/>
      <c r="G250" s="90"/>
      <c r="H250" s="90"/>
    </row>
    <row r="251" spans="1:8" x14ac:dyDescent="0.3">
      <c r="A251" s="90"/>
      <c r="B251" s="90"/>
      <c r="C251" s="133"/>
      <c r="D251" s="90"/>
      <c r="E251" s="90"/>
      <c r="F251" s="90"/>
      <c r="G251" s="90"/>
      <c r="H251" s="90"/>
    </row>
    <row r="252" spans="1:8" x14ac:dyDescent="0.3">
      <c r="A252" s="90"/>
      <c r="B252" s="90"/>
      <c r="C252" s="133"/>
      <c r="D252" s="90"/>
      <c r="E252" s="90"/>
      <c r="F252" s="90"/>
      <c r="G252" s="90"/>
      <c r="H252" s="90"/>
    </row>
    <row r="253" spans="1:8" x14ac:dyDescent="0.3">
      <c r="A253" s="90"/>
      <c r="B253" s="90"/>
      <c r="C253" s="133"/>
      <c r="D253" s="90"/>
      <c r="E253" s="90"/>
      <c r="F253" s="90"/>
      <c r="G253" s="90"/>
      <c r="H253" s="90"/>
    </row>
    <row r="254" spans="1:8" x14ac:dyDescent="0.3">
      <c r="A254" s="90"/>
      <c r="B254" s="90"/>
      <c r="C254" s="133"/>
      <c r="D254" s="90"/>
      <c r="E254" s="90"/>
      <c r="F254" s="90"/>
      <c r="G254" s="90"/>
      <c r="H254" s="90"/>
    </row>
    <row r="255" spans="1:8" x14ac:dyDescent="0.3">
      <c r="A255" s="90"/>
      <c r="B255" s="90"/>
      <c r="C255" s="133"/>
      <c r="D255" s="90"/>
      <c r="E255" s="90"/>
      <c r="F255" s="90"/>
      <c r="G255" s="90"/>
      <c r="H255" s="90"/>
    </row>
    <row r="256" spans="1:8" x14ac:dyDescent="0.3">
      <c r="A256" s="90"/>
      <c r="B256" s="90"/>
      <c r="C256" s="133"/>
      <c r="D256" s="90"/>
      <c r="E256" s="90"/>
      <c r="F256" s="90"/>
      <c r="G256" s="90"/>
      <c r="H256" s="90"/>
    </row>
    <row r="257" spans="1:8" x14ac:dyDescent="0.3">
      <c r="A257" s="90"/>
      <c r="B257" s="90"/>
      <c r="C257" s="133"/>
      <c r="D257" s="90"/>
      <c r="E257" s="90"/>
      <c r="F257" s="90"/>
      <c r="G257" s="90"/>
      <c r="H257" s="90"/>
    </row>
    <row r="258" spans="1:8" x14ac:dyDescent="0.3">
      <c r="A258" s="90"/>
      <c r="B258" s="90"/>
      <c r="C258" s="133"/>
      <c r="D258" s="90"/>
      <c r="E258" s="90"/>
      <c r="F258" s="90"/>
      <c r="G258" s="90"/>
      <c r="H258" s="90"/>
    </row>
    <row r="259" spans="1:8" x14ac:dyDescent="0.3">
      <c r="A259" s="90"/>
      <c r="B259" s="90"/>
      <c r="C259" s="133"/>
      <c r="D259" s="90"/>
      <c r="E259" s="90"/>
      <c r="F259" s="90"/>
      <c r="G259" s="90"/>
      <c r="H259" s="90"/>
    </row>
    <row r="260" spans="1:8" x14ac:dyDescent="0.3">
      <c r="A260" s="90"/>
      <c r="B260" s="90"/>
      <c r="C260" s="133"/>
      <c r="D260" s="90"/>
      <c r="E260" s="90"/>
      <c r="F260" s="90"/>
      <c r="G260" s="90"/>
      <c r="H260" s="90"/>
    </row>
    <row r="261" spans="1:8" x14ac:dyDescent="0.3">
      <c r="A261" s="90"/>
      <c r="B261" s="90"/>
      <c r="C261" s="133"/>
      <c r="D261" s="90"/>
      <c r="E261" s="90"/>
      <c r="F261" s="90"/>
      <c r="G261" s="90"/>
      <c r="H261" s="90"/>
    </row>
    <row r="262" spans="1:8" x14ac:dyDescent="0.3">
      <c r="A262" s="90"/>
      <c r="B262" s="90"/>
      <c r="C262" s="133"/>
      <c r="D262" s="90"/>
      <c r="E262" s="90"/>
      <c r="F262" s="90"/>
      <c r="G262" s="90"/>
      <c r="H262" s="90"/>
    </row>
    <row r="263" spans="1:8" x14ac:dyDescent="0.3">
      <c r="A263" s="90"/>
      <c r="B263" s="90"/>
      <c r="C263" s="133"/>
      <c r="D263" s="90"/>
      <c r="E263" s="90"/>
      <c r="F263" s="90"/>
      <c r="G263" s="90"/>
      <c r="H263" s="90"/>
    </row>
    <row r="264" spans="1:8" x14ac:dyDescent="0.3">
      <c r="A264" s="90"/>
      <c r="B264" s="90"/>
      <c r="C264" s="133"/>
      <c r="D264" s="90"/>
      <c r="E264" s="90"/>
      <c r="F264" s="90"/>
      <c r="G264" s="90"/>
      <c r="H264" s="90"/>
    </row>
    <row r="265" spans="1:8" x14ac:dyDescent="0.3">
      <c r="A265" s="90"/>
      <c r="B265" s="90"/>
      <c r="C265" s="133"/>
      <c r="D265" s="90"/>
      <c r="E265" s="90"/>
      <c r="F265" s="90"/>
      <c r="G265" s="90"/>
      <c r="H265" s="90"/>
    </row>
    <row r="266" spans="1:8" x14ac:dyDescent="0.3">
      <c r="A266" s="90"/>
      <c r="B266" s="90"/>
      <c r="C266" s="133"/>
      <c r="D266" s="90"/>
      <c r="E266" s="90"/>
      <c r="F266" s="90"/>
      <c r="G266" s="90"/>
      <c r="H266" s="90"/>
    </row>
    <row r="267" spans="1:8" x14ac:dyDescent="0.3">
      <c r="A267" s="90"/>
      <c r="B267" s="90"/>
      <c r="C267" s="133"/>
      <c r="D267" s="90"/>
      <c r="E267" s="90"/>
      <c r="F267" s="90"/>
      <c r="G267" s="90"/>
      <c r="H267" s="90"/>
    </row>
    <row r="268" spans="1:8" x14ac:dyDescent="0.3">
      <c r="A268" s="90"/>
      <c r="B268" s="90"/>
      <c r="C268" s="133"/>
      <c r="D268" s="90"/>
      <c r="E268" s="90"/>
      <c r="F268" s="90"/>
      <c r="G268" s="90"/>
      <c r="H268" s="90"/>
    </row>
    <row r="269" spans="1:8" x14ac:dyDescent="0.3">
      <c r="A269" s="90"/>
      <c r="B269" s="90"/>
      <c r="C269" s="133"/>
      <c r="D269" s="90"/>
      <c r="E269" s="90"/>
      <c r="F269" s="90"/>
      <c r="G269" s="90"/>
      <c r="H269" s="90"/>
    </row>
    <row r="270" spans="1:8" x14ac:dyDescent="0.3">
      <c r="A270" s="90"/>
      <c r="B270" s="90"/>
      <c r="C270" s="133"/>
      <c r="D270" s="90"/>
      <c r="E270" s="90"/>
      <c r="F270" s="90"/>
      <c r="G270" s="90"/>
      <c r="H270" s="90"/>
    </row>
    <row r="271" spans="1:8" x14ac:dyDescent="0.3">
      <c r="A271" s="90"/>
      <c r="B271" s="90"/>
      <c r="C271" s="133"/>
      <c r="D271" s="90"/>
      <c r="E271" s="90"/>
      <c r="F271" s="90"/>
      <c r="G271" s="90"/>
      <c r="H271" s="90"/>
    </row>
    <row r="272" spans="1:8" x14ac:dyDescent="0.3">
      <c r="A272" s="90"/>
      <c r="B272" s="90"/>
      <c r="C272" s="133"/>
      <c r="D272" s="90"/>
      <c r="E272" s="90"/>
      <c r="F272" s="90"/>
      <c r="G272" s="90"/>
      <c r="H272" s="90"/>
    </row>
    <row r="273" spans="1:8" x14ac:dyDescent="0.3">
      <c r="A273" s="90"/>
      <c r="B273" s="90"/>
      <c r="C273" s="133"/>
      <c r="D273" s="90"/>
      <c r="E273" s="90"/>
      <c r="F273" s="90"/>
      <c r="G273" s="90"/>
      <c r="H273" s="90"/>
    </row>
    <row r="274" spans="1:8" x14ac:dyDescent="0.3">
      <c r="A274" s="90"/>
      <c r="B274" s="90"/>
      <c r="C274" s="133"/>
      <c r="D274" s="90"/>
      <c r="E274" s="90"/>
      <c r="F274" s="90"/>
      <c r="G274" s="90"/>
      <c r="H274" s="90"/>
    </row>
    <row r="275" spans="1:8" x14ac:dyDescent="0.3">
      <c r="A275" s="90"/>
      <c r="B275" s="90"/>
      <c r="C275" s="133"/>
      <c r="D275" s="90"/>
      <c r="E275" s="90"/>
      <c r="F275" s="90"/>
      <c r="G275" s="90"/>
      <c r="H275" s="90"/>
    </row>
    <row r="276" spans="1:8" x14ac:dyDescent="0.3">
      <c r="A276" s="90"/>
      <c r="B276" s="90"/>
      <c r="C276" s="133"/>
      <c r="D276" s="90"/>
      <c r="E276" s="90"/>
      <c r="F276" s="90"/>
      <c r="G276" s="90"/>
      <c r="H276" s="90"/>
    </row>
    <row r="277" spans="1:8" x14ac:dyDescent="0.3">
      <c r="A277" s="90"/>
      <c r="B277" s="90"/>
      <c r="C277" s="133"/>
      <c r="D277" s="90"/>
      <c r="E277" s="90"/>
      <c r="F277" s="90"/>
      <c r="G277" s="90"/>
      <c r="H277" s="90"/>
    </row>
    <row r="278" spans="1:8" x14ac:dyDescent="0.3">
      <c r="A278" s="90"/>
      <c r="B278" s="90"/>
      <c r="C278" s="133"/>
      <c r="D278" s="90"/>
      <c r="E278" s="90"/>
      <c r="F278" s="90"/>
      <c r="G278" s="90"/>
      <c r="H278" s="90"/>
    </row>
    <row r="279" spans="1:8" x14ac:dyDescent="0.3">
      <c r="A279" s="90"/>
      <c r="B279" s="90"/>
      <c r="C279" s="133"/>
      <c r="D279" s="90"/>
      <c r="E279" s="90"/>
      <c r="F279" s="90"/>
      <c r="G279" s="90"/>
      <c r="H279" s="90"/>
    </row>
    <row r="280" spans="1:8" x14ac:dyDescent="0.3">
      <c r="A280" s="90"/>
      <c r="B280" s="90"/>
      <c r="C280" s="133"/>
      <c r="D280" s="90"/>
      <c r="E280" s="90"/>
      <c r="F280" s="90"/>
      <c r="G280" s="90"/>
      <c r="H280" s="90"/>
    </row>
    <row r="281" spans="1:8" x14ac:dyDescent="0.3">
      <c r="A281" s="90"/>
      <c r="B281" s="90"/>
      <c r="C281" s="133"/>
      <c r="D281" s="90"/>
      <c r="E281" s="90"/>
      <c r="F281" s="90"/>
      <c r="G281" s="90"/>
      <c r="H281" s="90"/>
    </row>
    <row r="282" spans="1:8" x14ac:dyDescent="0.3">
      <c r="A282" s="90"/>
      <c r="B282" s="90"/>
      <c r="C282" s="133"/>
      <c r="D282" s="90"/>
      <c r="E282" s="90"/>
      <c r="F282" s="90"/>
      <c r="G282" s="90"/>
      <c r="H282" s="90"/>
    </row>
    <row r="283" spans="1:8" x14ac:dyDescent="0.3">
      <c r="A283" s="90"/>
      <c r="B283" s="90"/>
      <c r="C283" s="133"/>
      <c r="D283" s="90"/>
      <c r="E283" s="90"/>
      <c r="F283" s="90"/>
      <c r="G283" s="90"/>
      <c r="H283" s="90"/>
    </row>
    <row r="284" spans="1:8" x14ac:dyDescent="0.3">
      <c r="A284" s="90"/>
      <c r="B284" s="90"/>
      <c r="C284" s="133"/>
      <c r="D284" s="90"/>
      <c r="E284" s="90"/>
      <c r="F284" s="90"/>
      <c r="G284" s="90"/>
      <c r="H284" s="90"/>
    </row>
    <row r="285" spans="1:8" x14ac:dyDescent="0.3">
      <c r="A285" s="90"/>
      <c r="B285" s="90"/>
      <c r="C285" s="133"/>
      <c r="D285" s="90"/>
      <c r="E285" s="90"/>
      <c r="F285" s="90"/>
      <c r="G285" s="90"/>
      <c r="H285" s="90"/>
    </row>
    <row r="286" spans="1:8" x14ac:dyDescent="0.3">
      <c r="A286" s="90"/>
      <c r="B286" s="90"/>
      <c r="C286" s="133"/>
      <c r="D286" s="90"/>
      <c r="E286" s="90"/>
      <c r="F286" s="90"/>
      <c r="G286" s="90"/>
      <c r="H286" s="90"/>
    </row>
    <row r="287" spans="1:8" x14ac:dyDescent="0.3">
      <c r="A287" s="90"/>
      <c r="B287" s="90"/>
      <c r="C287" s="133"/>
      <c r="D287" s="90"/>
      <c r="E287" s="90"/>
      <c r="F287" s="90"/>
      <c r="G287" s="90"/>
      <c r="H287" s="90"/>
    </row>
    <row r="288" spans="1:8" x14ac:dyDescent="0.3">
      <c r="A288" s="90"/>
      <c r="B288" s="90"/>
      <c r="C288" s="133"/>
      <c r="D288" s="90"/>
      <c r="E288" s="90"/>
      <c r="F288" s="90"/>
      <c r="G288" s="90"/>
      <c r="H288" s="90"/>
    </row>
    <row r="289" spans="1:8" x14ac:dyDescent="0.3">
      <c r="A289" s="90"/>
      <c r="B289" s="90"/>
      <c r="C289" s="133"/>
      <c r="D289" s="90"/>
      <c r="E289" s="90"/>
      <c r="F289" s="90"/>
      <c r="G289" s="90"/>
      <c r="H289" s="90"/>
    </row>
    <row r="290" spans="1:8" x14ac:dyDescent="0.3">
      <c r="A290" s="90"/>
      <c r="B290" s="90"/>
      <c r="C290" s="133"/>
      <c r="D290" s="90"/>
      <c r="E290" s="90"/>
      <c r="F290" s="90"/>
      <c r="G290" s="90"/>
      <c r="H290" s="90"/>
    </row>
    <row r="291" spans="1:8" x14ac:dyDescent="0.3">
      <c r="A291" s="90"/>
      <c r="B291" s="90"/>
      <c r="C291" s="133"/>
      <c r="D291" s="90"/>
      <c r="E291" s="90"/>
      <c r="F291" s="90"/>
      <c r="G291" s="90"/>
      <c r="H291" s="90"/>
    </row>
    <row r="292" spans="1:8" x14ac:dyDescent="0.3">
      <c r="A292" s="90"/>
      <c r="B292" s="90"/>
      <c r="C292" s="133"/>
      <c r="D292" s="90"/>
      <c r="E292" s="90"/>
      <c r="F292" s="90"/>
      <c r="G292" s="90"/>
      <c r="H292" s="90"/>
    </row>
    <row r="293" spans="1:8" x14ac:dyDescent="0.3">
      <c r="A293" s="90"/>
      <c r="B293" s="90"/>
      <c r="C293" s="133"/>
      <c r="D293" s="90"/>
      <c r="E293" s="90"/>
      <c r="F293" s="90"/>
      <c r="G293" s="90"/>
      <c r="H293" s="90"/>
    </row>
    <row r="294" spans="1:8" x14ac:dyDescent="0.3">
      <c r="A294" s="90"/>
      <c r="B294" s="90"/>
      <c r="C294" s="133"/>
      <c r="D294" s="90"/>
      <c r="E294" s="90"/>
      <c r="F294" s="90"/>
      <c r="G294" s="90"/>
      <c r="H294" s="90"/>
    </row>
    <row r="295" spans="1:8" x14ac:dyDescent="0.3">
      <c r="A295" s="90"/>
      <c r="B295" s="90"/>
      <c r="C295" s="133"/>
      <c r="D295" s="90"/>
      <c r="E295" s="90"/>
      <c r="F295" s="90"/>
      <c r="G295" s="90"/>
      <c r="H295" s="90"/>
    </row>
    <row r="296" spans="1:8" x14ac:dyDescent="0.3">
      <c r="A296" s="90"/>
      <c r="B296" s="90"/>
      <c r="C296" s="133"/>
      <c r="D296" s="90"/>
      <c r="E296" s="90"/>
      <c r="F296" s="90"/>
      <c r="G296" s="90"/>
      <c r="H296" s="90"/>
    </row>
    <row r="297" spans="1:8" x14ac:dyDescent="0.3">
      <c r="A297" s="90"/>
      <c r="B297" s="90"/>
      <c r="C297" s="133"/>
      <c r="D297" s="90"/>
      <c r="E297" s="90"/>
      <c r="F297" s="90"/>
      <c r="G297" s="90"/>
      <c r="H297" s="90"/>
    </row>
    <row r="298" spans="1:8" x14ac:dyDescent="0.3">
      <c r="A298" s="90"/>
      <c r="B298" s="90"/>
      <c r="C298" s="133"/>
      <c r="D298" s="90"/>
      <c r="E298" s="90"/>
      <c r="F298" s="90"/>
      <c r="G298" s="90"/>
      <c r="H298" s="90"/>
    </row>
    <row r="299" spans="1:8" x14ac:dyDescent="0.3">
      <c r="A299" s="90"/>
      <c r="B299" s="90"/>
      <c r="C299" s="133"/>
      <c r="D299" s="90"/>
      <c r="E299" s="90"/>
      <c r="F299" s="90"/>
      <c r="G299" s="90"/>
      <c r="H299" s="90"/>
    </row>
    <row r="300" spans="1:8" x14ac:dyDescent="0.3">
      <c r="A300" s="90"/>
      <c r="B300" s="90"/>
      <c r="C300" s="133"/>
      <c r="D300" s="90"/>
      <c r="E300" s="90"/>
      <c r="F300" s="90"/>
      <c r="G300" s="90"/>
      <c r="H300" s="90"/>
    </row>
    <row r="301" spans="1:8" x14ac:dyDescent="0.3">
      <c r="A301" s="90"/>
      <c r="B301" s="90"/>
      <c r="C301" s="133"/>
      <c r="D301" s="90"/>
      <c r="E301" s="90"/>
      <c r="F301" s="90"/>
      <c r="G301" s="90"/>
      <c r="H301" s="90"/>
    </row>
    <row r="302" spans="1:8" x14ac:dyDescent="0.3">
      <c r="A302" s="90"/>
      <c r="B302" s="90"/>
      <c r="C302" s="133"/>
      <c r="D302" s="90"/>
      <c r="E302" s="90"/>
      <c r="F302" s="90"/>
      <c r="G302" s="90"/>
      <c r="H302" s="90"/>
    </row>
    <row r="303" spans="1:8" x14ac:dyDescent="0.3">
      <c r="A303" s="90"/>
      <c r="B303" s="90"/>
      <c r="C303" s="133"/>
      <c r="D303" s="90"/>
      <c r="E303" s="90"/>
      <c r="F303" s="90"/>
      <c r="G303" s="90"/>
      <c r="H303" s="90"/>
    </row>
    <row r="304" spans="1:8" x14ac:dyDescent="0.3">
      <c r="A304" s="90"/>
      <c r="B304" s="90"/>
      <c r="C304" s="133"/>
      <c r="D304" s="90"/>
      <c r="E304" s="90"/>
      <c r="F304" s="90"/>
      <c r="G304" s="90"/>
      <c r="H304" s="90"/>
    </row>
    <row r="305" spans="1:8" x14ac:dyDescent="0.3">
      <c r="A305" s="90"/>
      <c r="B305" s="90"/>
      <c r="C305" s="133"/>
      <c r="D305" s="90"/>
      <c r="E305" s="90"/>
      <c r="F305" s="90"/>
      <c r="G305" s="90"/>
      <c r="H305" s="90"/>
    </row>
    <row r="306" spans="1:8" x14ac:dyDescent="0.3">
      <c r="A306" s="90"/>
      <c r="B306" s="90"/>
      <c r="C306" s="133"/>
      <c r="D306" s="90"/>
      <c r="E306" s="90"/>
      <c r="F306" s="90"/>
      <c r="G306" s="90"/>
      <c r="H306" s="90"/>
    </row>
    <row r="307" spans="1:8" x14ac:dyDescent="0.3">
      <c r="A307" s="90"/>
      <c r="B307" s="90"/>
      <c r="C307" s="133"/>
      <c r="D307" s="90"/>
      <c r="E307" s="90"/>
      <c r="F307" s="90"/>
      <c r="G307" s="90"/>
      <c r="H307" s="90"/>
    </row>
    <row r="308" spans="1:8" x14ac:dyDescent="0.3">
      <c r="A308" s="90"/>
      <c r="B308" s="90"/>
      <c r="C308" s="133"/>
      <c r="D308" s="90"/>
      <c r="E308" s="90"/>
      <c r="F308" s="90"/>
      <c r="G308" s="90"/>
      <c r="H308" s="90"/>
    </row>
    <row r="309" spans="1:8" x14ac:dyDescent="0.3">
      <c r="A309" s="90"/>
      <c r="B309" s="90"/>
      <c r="C309" s="133"/>
      <c r="D309" s="90"/>
      <c r="E309" s="90"/>
      <c r="F309" s="90"/>
      <c r="G309" s="90"/>
      <c r="H309" s="90"/>
    </row>
    <row r="310" spans="1:8" x14ac:dyDescent="0.3">
      <c r="A310" s="90"/>
      <c r="B310" s="90"/>
      <c r="C310" s="133"/>
      <c r="D310" s="90"/>
      <c r="E310" s="90"/>
      <c r="F310" s="90"/>
      <c r="G310" s="90"/>
      <c r="H310" s="90"/>
    </row>
    <row r="311" spans="1:8" x14ac:dyDescent="0.3">
      <c r="A311" s="90"/>
      <c r="B311" s="90"/>
      <c r="C311" s="133"/>
      <c r="D311" s="90"/>
      <c r="E311" s="90"/>
      <c r="F311" s="90"/>
      <c r="G311" s="90"/>
      <c r="H311" s="90"/>
    </row>
    <row r="312" spans="1:8" x14ac:dyDescent="0.3">
      <c r="A312" s="90"/>
      <c r="B312" s="90"/>
      <c r="C312" s="133"/>
      <c r="D312" s="90"/>
      <c r="E312" s="90"/>
      <c r="F312" s="90"/>
      <c r="G312" s="90"/>
      <c r="H312" s="90"/>
    </row>
    <row r="313" spans="1:8" x14ac:dyDescent="0.3">
      <c r="A313" s="90"/>
      <c r="B313" s="90"/>
      <c r="C313" s="133"/>
      <c r="D313" s="90"/>
      <c r="E313" s="90"/>
      <c r="F313" s="90"/>
      <c r="G313" s="90"/>
      <c r="H313" s="90"/>
    </row>
    <row r="314" spans="1:8" x14ac:dyDescent="0.3">
      <c r="A314" s="90"/>
      <c r="B314" s="90"/>
      <c r="C314" s="133"/>
      <c r="D314" s="90"/>
      <c r="E314" s="90"/>
      <c r="F314" s="90"/>
      <c r="G314" s="90"/>
      <c r="H314" s="90"/>
    </row>
    <row r="315" spans="1:8" x14ac:dyDescent="0.3">
      <c r="A315" s="90"/>
      <c r="B315" s="90"/>
      <c r="C315" s="133"/>
      <c r="D315" s="90"/>
      <c r="E315" s="90"/>
      <c r="F315" s="90"/>
      <c r="G315" s="90"/>
      <c r="H315" s="90"/>
    </row>
    <row r="316" spans="1:8" x14ac:dyDescent="0.3">
      <c r="A316" s="90"/>
      <c r="B316" s="90"/>
      <c r="C316" s="133"/>
      <c r="D316" s="90"/>
      <c r="E316" s="90"/>
      <c r="F316" s="90"/>
      <c r="G316" s="90"/>
      <c r="H316" s="90"/>
    </row>
    <row r="317" spans="1:8" x14ac:dyDescent="0.3">
      <c r="A317" s="90"/>
      <c r="B317" s="90"/>
      <c r="C317" s="133"/>
      <c r="D317" s="90"/>
      <c r="E317" s="90"/>
      <c r="F317" s="90"/>
      <c r="G317" s="90"/>
      <c r="H317" s="90"/>
    </row>
    <row r="318" spans="1:8" x14ac:dyDescent="0.3">
      <c r="A318" s="90"/>
      <c r="B318" s="90"/>
      <c r="C318" s="133"/>
      <c r="D318" s="90"/>
      <c r="E318" s="90"/>
      <c r="F318" s="90"/>
      <c r="G318" s="90"/>
      <c r="H318" s="90"/>
    </row>
    <row r="319" spans="1:8" x14ac:dyDescent="0.3">
      <c r="A319" s="90"/>
      <c r="B319" s="90"/>
      <c r="C319" s="133"/>
      <c r="D319" s="90"/>
      <c r="E319" s="90"/>
      <c r="F319" s="90"/>
      <c r="G319" s="90"/>
      <c r="H319" s="90"/>
    </row>
    <row r="320" spans="1:8" x14ac:dyDescent="0.3">
      <c r="A320" s="90"/>
      <c r="B320" s="90"/>
      <c r="C320" s="133"/>
      <c r="D320" s="90"/>
      <c r="E320" s="90"/>
      <c r="F320" s="90"/>
      <c r="G320" s="90"/>
      <c r="H320" s="90"/>
    </row>
    <row r="321" spans="1:8" x14ac:dyDescent="0.3">
      <c r="A321" s="90"/>
      <c r="B321" s="90"/>
      <c r="C321" s="133"/>
      <c r="D321" s="90"/>
      <c r="E321" s="90"/>
      <c r="F321" s="90"/>
      <c r="G321" s="90"/>
      <c r="H321" s="90"/>
    </row>
    <row r="322" spans="1:8" x14ac:dyDescent="0.3">
      <c r="A322" s="90"/>
      <c r="B322" s="90"/>
      <c r="C322" s="133"/>
      <c r="D322" s="90"/>
      <c r="E322" s="90"/>
      <c r="F322" s="90"/>
      <c r="G322" s="90"/>
      <c r="H322" s="90"/>
    </row>
    <row r="323" spans="1:8" x14ac:dyDescent="0.3">
      <c r="A323" s="90"/>
      <c r="B323" s="90"/>
      <c r="C323" s="133"/>
      <c r="D323" s="90"/>
      <c r="E323" s="90"/>
      <c r="F323" s="90"/>
      <c r="G323" s="90"/>
      <c r="H323" s="90"/>
    </row>
    <row r="324" spans="1:8" x14ac:dyDescent="0.3">
      <c r="A324" s="90"/>
      <c r="B324" s="90"/>
      <c r="C324" s="133"/>
      <c r="D324" s="90"/>
      <c r="E324" s="90"/>
      <c r="F324" s="90"/>
      <c r="G324" s="90"/>
      <c r="H324" s="90"/>
    </row>
    <row r="325" spans="1:8" x14ac:dyDescent="0.3">
      <c r="A325" s="90"/>
      <c r="B325" s="90"/>
      <c r="C325" s="133"/>
      <c r="D325" s="90"/>
      <c r="E325" s="90"/>
      <c r="F325" s="90"/>
      <c r="G325" s="90"/>
      <c r="H325" s="90"/>
    </row>
    <row r="326" spans="1:8" x14ac:dyDescent="0.3">
      <c r="A326" s="90"/>
      <c r="B326" s="90"/>
      <c r="C326" s="133"/>
      <c r="D326" s="90"/>
      <c r="E326" s="90"/>
      <c r="F326" s="90"/>
      <c r="G326" s="90"/>
      <c r="H326" s="90"/>
    </row>
    <row r="327" spans="1:8" x14ac:dyDescent="0.3">
      <c r="A327" s="90"/>
      <c r="B327" s="90"/>
      <c r="C327" s="133"/>
      <c r="D327" s="90"/>
      <c r="E327" s="90"/>
      <c r="F327" s="90"/>
      <c r="G327" s="90"/>
      <c r="H327" s="90"/>
    </row>
    <row r="328" spans="1:8" x14ac:dyDescent="0.3">
      <c r="A328" s="90"/>
      <c r="B328" s="90"/>
      <c r="C328" s="133"/>
      <c r="D328" s="90"/>
      <c r="E328" s="90"/>
      <c r="F328" s="90"/>
      <c r="G328" s="90"/>
      <c r="H328" s="90"/>
    </row>
    <row r="329" spans="1:8" x14ac:dyDescent="0.3">
      <c r="A329" s="90"/>
      <c r="B329" s="90"/>
      <c r="C329" s="133"/>
      <c r="D329" s="90"/>
      <c r="E329" s="90"/>
      <c r="F329" s="90"/>
      <c r="G329" s="90"/>
      <c r="H329" s="90"/>
    </row>
    <row r="330" spans="1:8" x14ac:dyDescent="0.3">
      <c r="A330" s="90"/>
      <c r="B330" s="90"/>
      <c r="C330" s="133"/>
      <c r="D330" s="90"/>
      <c r="E330" s="90"/>
      <c r="F330" s="90"/>
      <c r="G330" s="90"/>
      <c r="H330" s="90"/>
    </row>
    <row r="331" spans="1:8" x14ac:dyDescent="0.3">
      <c r="A331" s="90"/>
      <c r="B331" s="90"/>
      <c r="C331" s="133"/>
      <c r="D331" s="90"/>
      <c r="E331" s="90"/>
      <c r="F331" s="90"/>
      <c r="G331" s="90"/>
      <c r="H331" s="90"/>
    </row>
    <row r="332" spans="1:8" x14ac:dyDescent="0.3">
      <c r="A332" s="90"/>
      <c r="B332" s="90"/>
      <c r="C332" s="133"/>
      <c r="D332" s="90"/>
      <c r="E332" s="90"/>
      <c r="F332" s="90"/>
      <c r="G332" s="90"/>
      <c r="H332" s="90"/>
    </row>
    <row r="333" spans="1:8" x14ac:dyDescent="0.3">
      <c r="A333" s="90"/>
      <c r="B333" s="90"/>
      <c r="C333" s="133"/>
      <c r="D333" s="90"/>
      <c r="E333" s="90"/>
      <c r="F333" s="90"/>
      <c r="G333" s="90"/>
      <c r="H333" s="90"/>
    </row>
    <row r="334" spans="1:8" x14ac:dyDescent="0.3">
      <c r="A334" s="90"/>
      <c r="B334" s="90"/>
      <c r="C334" s="133"/>
      <c r="D334" s="90"/>
      <c r="E334" s="90"/>
      <c r="F334" s="90"/>
      <c r="G334" s="90"/>
      <c r="H334" s="90"/>
    </row>
    <row r="335" spans="1:8" x14ac:dyDescent="0.3">
      <c r="A335" s="90"/>
      <c r="B335" s="90"/>
      <c r="C335" s="133"/>
      <c r="D335" s="90"/>
      <c r="E335" s="90"/>
      <c r="F335" s="90"/>
      <c r="G335" s="90"/>
      <c r="H335" s="90"/>
    </row>
    <row r="336" spans="1:8" x14ac:dyDescent="0.3">
      <c r="A336" s="90"/>
      <c r="B336" s="90"/>
      <c r="C336" s="133"/>
      <c r="D336" s="90"/>
      <c r="E336" s="90"/>
      <c r="F336" s="90"/>
      <c r="G336" s="90"/>
      <c r="H336" s="90"/>
    </row>
    <row r="337" spans="1:8" x14ac:dyDescent="0.3">
      <c r="A337" s="90"/>
      <c r="B337" s="90"/>
      <c r="C337" s="133"/>
      <c r="D337" s="90"/>
      <c r="E337" s="90"/>
      <c r="F337" s="90"/>
      <c r="G337" s="90"/>
      <c r="H337" s="90"/>
    </row>
    <row r="338" spans="1:8" x14ac:dyDescent="0.3">
      <c r="A338" s="90"/>
      <c r="B338" s="90"/>
      <c r="C338" s="133"/>
      <c r="D338" s="90"/>
      <c r="E338" s="90"/>
      <c r="F338" s="90"/>
      <c r="G338" s="90"/>
      <c r="H338" s="90"/>
    </row>
    <row r="339" spans="1:8" x14ac:dyDescent="0.3">
      <c r="A339" s="90"/>
      <c r="B339" s="90"/>
      <c r="C339" s="133"/>
      <c r="D339" s="90"/>
      <c r="E339" s="90"/>
      <c r="F339" s="90"/>
      <c r="G339" s="90"/>
      <c r="H339" s="90"/>
    </row>
    <row r="340" spans="1:8" x14ac:dyDescent="0.3">
      <c r="A340" s="90"/>
      <c r="B340" s="90"/>
      <c r="C340" s="133"/>
      <c r="D340" s="90"/>
      <c r="E340" s="90"/>
      <c r="F340" s="90"/>
      <c r="G340" s="90"/>
      <c r="H340" s="90"/>
    </row>
    <row r="341" spans="1:8" x14ac:dyDescent="0.3">
      <c r="A341" s="90"/>
      <c r="B341" s="90"/>
      <c r="C341" s="133"/>
      <c r="D341" s="90"/>
      <c r="E341" s="90"/>
      <c r="F341" s="90"/>
      <c r="G341" s="90"/>
      <c r="H341" s="90"/>
    </row>
    <row r="342" spans="1:8" x14ac:dyDescent="0.3">
      <c r="A342" s="90"/>
      <c r="B342" s="90"/>
      <c r="C342" s="133"/>
      <c r="D342" s="90"/>
      <c r="E342" s="90"/>
      <c r="F342" s="90"/>
      <c r="G342" s="90"/>
      <c r="H342" s="90"/>
    </row>
    <row r="343" spans="1:8" x14ac:dyDescent="0.3">
      <c r="A343" s="90"/>
      <c r="B343" s="90"/>
      <c r="C343" s="133"/>
      <c r="D343" s="90"/>
      <c r="E343" s="90"/>
      <c r="F343" s="90"/>
      <c r="G343" s="90"/>
      <c r="H343" s="90"/>
    </row>
    <row r="344" spans="1:8" x14ac:dyDescent="0.3">
      <c r="A344" s="90"/>
      <c r="B344" s="90"/>
      <c r="C344" s="133"/>
      <c r="D344" s="90"/>
      <c r="E344" s="90"/>
      <c r="F344" s="90"/>
      <c r="G344" s="90"/>
      <c r="H344" s="90"/>
    </row>
    <row r="345" spans="1:8" x14ac:dyDescent="0.3">
      <c r="A345" s="90"/>
      <c r="B345" s="90"/>
      <c r="C345" s="133"/>
      <c r="D345" s="90"/>
      <c r="E345" s="90"/>
      <c r="F345" s="90"/>
      <c r="G345" s="90"/>
      <c r="H345" s="90"/>
    </row>
    <row r="346" spans="1:8" x14ac:dyDescent="0.3">
      <c r="A346" s="90"/>
      <c r="B346" s="90"/>
      <c r="C346" s="133"/>
      <c r="D346" s="90"/>
      <c r="E346" s="90"/>
      <c r="F346" s="90"/>
      <c r="G346" s="90"/>
      <c r="H346" s="90"/>
    </row>
    <row r="347" spans="1:8" x14ac:dyDescent="0.3">
      <c r="A347" s="90"/>
      <c r="B347" s="90"/>
      <c r="C347" s="133"/>
      <c r="D347" s="90"/>
      <c r="E347" s="90"/>
      <c r="F347" s="90"/>
      <c r="G347" s="90"/>
      <c r="H347" s="90"/>
    </row>
    <row r="348" spans="1:8" x14ac:dyDescent="0.3">
      <c r="A348" s="90"/>
      <c r="B348" s="90"/>
      <c r="C348" s="133"/>
      <c r="D348" s="90"/>
      <c r="E348" s="90"/>
      <c r="F348" s="90"/>
      <c r="G348" s="90"/>
      <c r="H348" s="90"/>
    </row>
    <row r="349" spans="1:8" x14ac:dyDescent="0.3">
      <c r="A349" s="90"/>
      <c r="B349" s="90"/>
      <c r="C349" s="133"/>
      <c r="D349" s="90"/>
      <c r="E349" s="90"/>
      <c r="F349" s="90"/>
      <c r="G349" s="90"/>
      <c r="H349" s="90"/>
    </row>
    <row r="350" spans="1:8" x14ac:dyDescent="0.3">
      <c r="A350" s="90"/>
      <c r="B350" s="90"/>
      <c r="C350" s="133"/>
      <c r="D350" s="90"/>
      <c r="E350" s="90"/>
      <c r="F350" s="90"/>
      <c r="G350" s="90"/>
      <c r="H350" s="90"/>
    </row>
    <row r="351" spans="1:8" x14ac:dyDescent="0.3">
      <c r="A351" s="90"/>
      <c r="B351" s="90"/>
      <c r="C351" s="133"/>
      <c r="D351" s="90"/>
      <c r="E351" s="90"/>
      <c r="F351" s="90"/>
      <c r="G351" s="90"/>
      <c r="H351" s="90"/>
    </row>
    <row r="352" spans="1:8" x14ac:dyDescent="0.3">
      <c r="A352" s="90"/>
      <c r="B352" s="90"/>
      <c r="C352" s="133"/>
      <c r="D352" s="90"/>
      <c r="E352" s="90"/>
      <c r="F352" s="90"/>
      <c r="G352" s="90"/>
      <c r="H352" s="90"/>
    </row>
    <row r="353" spans="1:8" x14ac:dyDescent="0.3">
      <c r="A353" s="90"/>
      <c r="B353" s="90"/>
      <c r="C353" s="133"/>
      <c r="D353" s="90"/>
      <c r="E353" s="90"/>
      <c r="F353" s="90"/>
      <c r="G353" s="90"/>
      <c r="H353" s="90"/>
    </row>
    <row r="354" spans="1:8" x14ac:dyDescent="0.3">
      <c r="A354" s="90"/>
      <c r="B354" s="90"/>
      <c r="C354" s="133"/>
      <c r="D354" s="90"/>
      <c r="E354" s="90"/>
      <c r="F354" s="90"/>
      <c r="G354" s="90"/>
      <c r="H354" s="90"/>
    </row>
    <row r="355" spans="1:8" x14ac:dyDescent="0.3">
      <c r="A355" s="90"/>
      <c r="B355" s="90"/>
      <c r="C355" s="133"/>
      <c r="D355" s="90"/>
      <c r="E355" s="90"/>
      <c r="F355" s="90"/>
      <c r="G355" s="90"/>
      <c r="H355" s="90"/>
    </row>
    <row r="356" spans="1:8" x14ac:dyDescent="0.3">
      <c r="A356" s="90"/>
      <c r="B356" s="90"/>
      <c r="C356" s="133"/>
      <c r="D356" s="90"/>
      <c r="E356" s="90"/>
      <c r="F356" s="90"/>
      <c r="G356" s="90"/>
      <c r="H356" s="90"/>
    </row>
    <row r="357" spans="1:8" x14ac:dyDescent="0.3">
      <c r="A357" s="90"/>
      <c r="B357" s="90"/>
      <c r="C357" s="133"/>
      <c r="D357" s="90"/>
      <c r="E357" s="90"/>
      <c r="F357" s="90"/>
      <c r="G357" s="90"/>
      <c r="H357" s="90"/>
    </row>
    <row r="358" spans="1:8" x14ac:dyDescent="0.3">
      <c r="A358" s="90"/>
      <c r="B358" s="90"/>
      <c r="C358" s="133"/>
      <c r="D358" s="90"/>
      <c r="E358" s="90"/>
      <c r="F358" s="90"/>
      <c r="G358" s="90"/>
      <c r="H358" s="90"/>
    </row>
    <row r="359" spans="1:8" x14ac:dyDescent="0.3">
      <c r="A359" s="90"/>
      <c r="B359" s="90"/>
      <c r="C359" s="133"/>
      <c r="D359" s="90"/>
      <c r="E359" s="90"/>
      <c r="F359" s="90"/>
      <c r="G359" s="90"/>
      <c r="H359" s="90"/>
    </row>
    <row r="360" spans="1:8" x14ac:dyDescent="0.3">
      <c r="A360" s="90"/>
      <c r="B360" s="90"/>
      <c r="C360" s="133"/>
      <c r="D360" s="90"/>
      <c r="E360" s="90"/>
      <c r="F360" s="90"/>
      <c r="G360" s="90"/>
      <c r="H360" s="90"/>
    </row>
    <row r="361" spans="1:8" x14ac:dyDescent="0.3">
      <c r="A361" s="90"/>
      <c r="B361" s="90"/>
      <c r="C361" s="133"/>
      <c r="D361" s="90"/>
      <c r="E361" s="90"/>
      <c r="F361" s="90"/>
      <c r="G361" s="90"/>
      <c r="H361" s="90"/>
    </row>
    <row r="362" spans="1:8" x14ac:dyDescent="0.3">
      <c r="A362" s="90"/>
      <c r="B362" s="90"/>
      <c r="C362" s="133"/>
      <c r="D362" s="90"/>
      <c r="E362" s="90"/>
      <c r="F362" s="90"/>
      <c r="G362" s="90"/>
      <c r="H362" s="90"/>
    </row>
    <row r="363" spans="1:8" x14ac:dyDescent="0.3">
      <c r="A363" s="90"/>
      <c r="B363" s="90"/>
      <c r="C363" s="133"/>
      <c r="D363" s="90"/>
      <c r="E363" s="90"/>
      <c r="F363" s="90"/>
      <c r="G363" s="90"/>
      <c r="H363" s="90"/>
    </row>
    <row r="364" spans="1:8" x14ac:dyDescent="0.3">
      <c r="A364" s="90"/>
      <c r="B364" s="90"/>
      <c r="C364" s="133"/>
      <c r="D364" s="90"/>
      <c r="E364" s="90"/>
      <c r="F364" s="90"/>
      <c r="G364" s="90"/>
      <c r="H364" s="90"/>
    </row>
    <row r="365" spans="1:8" x14ac:dyDescent="0.3">
      <c r="A365" s="90"/>
      <c r="B365" s="90"/>
      <c r="C365" s="133"/>
      <c r="D365" s="90"/>
      <c r="E365" s="90"/>
      <c r="F365" s="90"/>
      <c r="G365" s="90"/>
      <c r="H365" s="90"/>
    </row>
    <row r="366" spans="1:8" x14ac:dyDescent="0.3">
      <c r="A366" s="90"/>
      <c r="B366" s="90"/>
      <c r="C366" s="133"/>
      <c r="D366" s="90"/>
      <c r="E366" s="90"/>
      <c r="F366" s="90"/>
      <c r="G366" s="90"/>
      <c r="H366" s="90"/>
    </row>
    <row r="367" spans="1:8" x14ac:dyDescent="0.3">
      <c r="A367" s="90"/>
      <c r="B367" s="90"/>
      <c r="C367" s="133"/>
      <c r="D367" s="90"/>
      <c r="E367" s="90"/>
      <c r="F367" s="90"/>
      <c r="G367" s="90"/>
      <c r="H367" s="90"/>
    </row>
    <row r="368" spans="1:8" x14ac:dyDescent="0.3">
      <c r="A368" s="90"/>
      <c r="B368" s="90"/>
      <c r="C368" s="133"/>
      <c r="D368" s="90"/>
      <c r="E368" s="90"/>
      <c r="F368" s="90"/>
      <c r="G368" s="90"/>
      <c r="H368" s="90"/>
    </row>
    <row r="369" spans="1:8" x14ac:dyDescent="0.3">
      <c r="A369" s="90"/>
      <c r="B369" s="90"/>
      <c r="C369" s="133"/>
      <c r="D369" s="90"/>
      <c r="E369" s="90"/>
      <c r="F369" s="90"/>
      <c r="G369" s="90"/>
      <c r="H369" s="90"/>
    </row>
    <row r="370" spans="1:8" x14ac:dyDescent="0.3">
      <c r="A370" s="90"/>
      <c r="B370" s="90"/>
      <c r="C370" s="133"/>
      <c r="D370" s="90"/>
      <c r="E370" s="90"/>
      <c r="F370" s="90"/>
      <c r="G370" s="90"/>
      <c r="H370" s="90"/>
    </row>
    <row r="371" spans="1:8" x14ac:dyDescent="0.3">
      <c r="A371" s="90"/>
      <c r="B371" s="90"/>
      <c r="C371" s="133"/>
      <c r="D371" s="90"/>
      <c r="E371" s="90"/>
      <c r="F371" s="90"/>
      <c r="G371" s="90"/>
      <c r="H371" s="90"/>
    </row>
    <row r="372" spans="1:8" x14ac:dyDescent="0.3">
      <c r="A372" s="90"/>
      <c r="B372" s="90"/>
      <c r="C372" s="133"/>
      <c r="D372" s="90"/>
      <c r="E372" s="90"/>
      <c r="F372" s="90"/>
      <c r="G372" s="90"/>
      <c r="H372" s="90"/>
    </row>
    <row r="373" spans="1:8" x14ac:dyDescent="0.3">
      <c r="A373" s="90"/>
      <c r="B373" s="90"/>
      <c r="C373" s="133"/>
      <c r="D373" s="90"/>
      <c r="E373" s="90"/>
      <c r="F373" s="90"/>
      <c r="G373" s="90"/>
      <c r="H373" s="90"/>
    </row>
    <row r="374" spans="1:8" x14ac:dyDescent="0.3">
      <c r="A374" s="90"/>
      <c r="B374" s="90"/>
      <c r="C374" s="133"/>
      <c r="D374" s="90"/>
      <c r="E374" s="90"/>
      <c r="F374" s="90"/>
      <c r="G374" s="90"/>
      <c r="H374" s="90"/>
    </row>
    <row r="375" spans="1:8" x14ac:dyDescent="0.3">
      <c r="A375" s="90"/>
      <c r="B375" s="90"/>
      <c r="C375" s="133"/>
      <c r="D375" s="90"/>
      <c r="E375" s="90"/>
      <c r="F375" s="90"/>
      <c r="G375" s="90"/>
      <c r="H375" s="90"/>
    </row>
    <row r="376" spans="1:8" x14ac:dyDescent="0.3">
      <c r="A376" s="90"/>
      <c r="B376" s="90"/>
      <c r="C376" s="133"/>
      <c r="D376" s="90"/>
      <c r="E376" s="90"/>
      <c r="F376" s="90"/>
      <c r="G376" s="90"/>
      <c r="H376" s="90"/>
    </row>
    <row r="377" spans="1:8" x14ac:dyDescent="0.3">
      <c r="A377" s="90"/>
      <c r="B377" s="90"/>
      <c r="C377" s="133"/>
      <c r="D377" s="90"/>
      <c r="E377" s="90"/>
      <c r="F377" s="90"/>
      <c r="G377" s="90"/>
      <c r="H377" s="90"/>
    </row>
    <row r="378" spans="1:8" x14ac:dyDescent="0.3">
      <c r="A378" s="90"/>
      <c r="B378" s="90"/>
      <c r="C378" s="133"/>
      <c r="D378" s="90"/>
      <c r="E378" s="90"/>
      <c r="F378" s="90"/>
      <c r="G378" s="90"/>
      <c r="H378" s="90"/>
    </row>
    <row r="379" spans="1:8" x14ac:dyDescent="0.3">
      <c r="A379" s="90"/>
      <c r="B379" s="90"/>
      <c r="C379" s="133"/>
      <c r="D379" s="90"/>
      <c r="E379" s="90"/>
      <c r="F379" s="90"/>
      <c r="G379" s="90"/>
      <c r="H379" s="90"/>
    </row>
    <row r="380" spans="1:8" x14ac:dyDescent="0.3">
      <c r="A380" s="90"/>
      <c r="B380" s="90"/>
      <c r="C380" s="133"/>
      <c r="D380" s="90"/>
      <c r="E380" s="90"/>
      <c r="F380" s="90"/>
      <c r="G380" s="90"/>
      <c r="H380" s="90"/>
    </row>
    <row r="381" spans="1:8" x14ac:dyDescent="0.3">
      <c r="A381" s="90"/>
      <c r="B381" s="90"/>
      <c r="C381" s="133"/>
      <c r="D381" s="90"/>
      <c r="E381" s="90"/>
      <c r="F381" s="90"/>
      <c r="G381" s="90"/>
      <c r="H381" s="90"/>
    </row>
    <row r="382" spans="1:8" x14ac:dyDescent="0.3">
      <c r="A382" s="90"/>
      <c r="B382" s="90"/>
      <c r="C382" s="133"/>
      <c r="D382" s="90"/>
      <c r="E382" s="90"/>
      <c r="F382" s="90"/>
      <c r="G382" s="90"/>
      <c r="H382" s="90"/>
    </row>
    <row r="383" spans="1:8" x14ac:dyDescent="0.3">
      <c r="A383" s="90"/>
      <c r="B383" s="90"/>
      <c r="C383" s="133"/>
      <c r="D383" s="90"/>
      <c r="E383" s="90"/>
      <c r="F383" s="90"/>
      <c r="G383" s="90"/>
      <c r="H383" s="90"/>
    </row>
    <row r="384" spans="1:8" x14ac:dyDescent="0.3">
      <c r="A384" s="90"/>
      <c r="B384" s="90"/>
      <c r="C384" s="133"/>
      <c r="D384" s="90"/>
      <c r="E384" s="90"/>
      <c r="F384" s="90"/>
      <c r="G384" s="90"/>
      <c r="H384" s="90"/>
    </row>
    <row r="385" spans="1:8" x14ac:dyDescent="0.3">
      <c r="A385" s="90"/>
      <c r="B385" s="90"/>
      <c r="C385" s="133"/>
      <c r="D385" s="90"/>
      <c r="E385" s="90"/>
      <c r="F385" s="90"/>
      <c r="G385" s="90"/>
      <c r="H385" s="90"/>
    </row>
    <row r="386" spans="1:8" x14ac:dyDescent="0.3">
      <c r="A386" s="90"/>
      <c r="B386" s="90"/>
      <c r="C386" s="133"/>
      <c r="D386" s="90"/>
      <c r="E386" s="90"/>
      <c r="F386" s="90"/>
      <c r="G386" s="90"/>
      <c r="H386" s="90"/>
    </row>
    <row r="387" spans="1:8" x14ac:dyDescent="0.3">
      <c r="A387" s="90"/>
      <c r="B387" s="90"/>
      <c r="C387" s="133"/>
      <c r="D387" s="90"/>
      <c r="E387" s="90"/>
      <c r="F387" s="90"/>
      <c r="G387" s="90"/>
      <c r="H387" s="90"/>
    </row>
    <row r="388" spans="1:8" x14ac:dyDescent="0.3">
      <c r="A388" s="90"/>
      <c r="B388" s="90"/>
      <c r="C388" s="133"/>
      <c r="D388" s="90"/>
      <c r="E388" s="90"/>
      <c r="F388" s="90"/>
      <c r="G388" s="90"/>
      <c r="H388" s="90"/>
    </row>
    <row r="389" spans="1:8" x14ac:dyDescent="0.3">
      <c r="A389" s="90"/>
      <c r="B389" s="90"/>
      <c r="C389" s="133"/>
      <c r="D389" s="90"/>
      <c r="E389" s="90"/>
      <c r="F389" s="90"/>
      <c r="G389" s="90"/>
      <c r="H389" s="90"/>
    </row>
    <row r="390" spans="1:8" x14ac:dyDescent="0.3">
      <c r="A390" s="90"/>
      <c r="B390" s="90"/>
      <c r="C390" s="133"/>
      <c r="D390" s="90"/>
      <c r="E390" s="90"/>
      <c r="F390" s="90"/>
      <c r="G390" s="90"/>
      <c r="H390" s="90"/>
    </row>
    <row r="391" spans="1:8" x14ac:dyDescent="0.3">
      <c r="A391" s="90"/>
      <c r="B391" s="90"/>
      <c r="C391" s="133"/>
      <c r="D391" s="90"/>
      <c r="E391" s="90"/>
      <c r="F391" s="90"/>
      <c r="G391" s="90"/>
      <c r="H391" s="90"/>
    </row>
    <row r="392" spans="1:8" x14ac:dyDescent="0.3">
      <c r="A392" s="90"/>
      <c r="B392" s="90"/>
      <c r="C392" s="133"/>
      <c r="D392" s="90"/>
      <c r="E392" s="90"/>
      <c r="F392" s="90"/>
      <c r="G392" s="90"/>
      <c r="H392" s="90"/>
    </row>
    <row r="393" spans="1:8" x14ac:dyDescent="0.3">
      <c r="A393" s="90"/>
      <c r="B393" s="90"/>
      <c r="C393" s="133"/>
      <c r="D393" s="90"/>
      <c r="E393" s="90"/>
      <c r="F393" s="90"/>
      <c r="G393" s="90"/>
      <c r="H393" s="90"/>
    </row>
    <row r="394" spans="1:8" x14ac:dyDescent="0.3">
      <c r="A394" s="90"/>
      <c r="B394" s="90"/>
      <c r="C394" s="133"/>
      <c r="D394" s="90"/>
      <c r="E394" s="90"/>
      <c r="F394" s="90"/>
      <c r="G394" s="90"/>
      <c r="H394" s="90"/>
    </row>
    <row r="395" spans="1:8" x14ac:dyDescent="0.3">
      <c r="A395" s="90"/>
      <c r="B395" s="90"/>
      <c r="C395" s="133"/>
      <c r="D395" s="90"/>
      <c r="E395" s="90"/>
      <c r="F395" s="90"/>
      <c r="G395" s="90"/>
      <c r="H395" s="90"/>
    </row>
    <row r="396" spans="1:8" x14ac:dyDescent="0.3">
      <c r="A396" s="90"/>
      <c r="B396" s="90"/>
      <c r="C396" s="133"/>
      <c r="D396" s="90"/>
      <c r="E396" s="90"/>
      <c r="F396" s="90"/>
      <c r="G396" s="90"/>
      <c r="H396" s="90"/>
    </row>
    <row r="397" spans="1:8" x14ac:dyDescent="0.3">
      <c r="A397" s="90"/>
      <c r="B397" s="90"/>
      <c r="C397" s="133"/>
      <c r="D397" s="90"/>
      <c r="E397" s="90"/>
      <c r="F397" s="90"/>
      <c r="G397" s="90"/>
      <c r="H397" s="90"/>
    </row>
    <row r="398" spans="1:8" x14ac:dyDescent="0.3">
      <c r="A398" s="90"/>
      <c r="B398" s="90"/>
      <c r="C398" s="133"/>
      <c r="D398" s="90"/>
      <c r="E398" s="90"/>
      <c r="F398" s="90"/>
      <c r="G398" s="90"/>
      <c r="H398" s="90"/>
    </row>
    <row r="399" spans="1:8" x14ac:dyDescent="0.3">
      <c r="A399" s="90"/>
      <c r="B399" s="90"/>
      <c r="C399" s="133"/>
      <c r="D399" s="90"/>
      <c r="E399" s="90"/>
      <c r="F399" s="90"/>
      <c r="G399" s="90"/>
      <c r="H399" s="90"/>
    </row>
    <row r="400" spans="1:8" x14ac:dyDescent="0.3">
      <c r="A400" s="90"/>
      <c r="B400" s="90"/>
      <c r="C400" s="133"/>
      <c r="D400" s="90"/>
      <c r="E400" s="90"/>
      <c r="F400" s="90"/>
      <c r="G400" s="90"/>
      <c r="H400" s="90"/>
    </row>
    <row r="401" spans="1:8" x14ac:dyDescent="0.3">
      <c r="A401" s="90"/>
      <c r="B401" s="90"/>
      <c r="C401" s="133"/>
      <c r="D401" s="90"/>
      <c r="E401" s="90"/>
      <c r="F401" s="90"/>
      <c r="G401" s="90"/>
      <c r="H401" s="90"/>
    </row>
    <row r="402" spans="1:8" x14ac:dyDescent="0.3">
      <c r="A402" s="90"/>
      <c r="B402" s="90"/>
      <c r="C402" s="133"/>
      <c r="D402" s="90"/>
      <c r="E402" s="90"/>
      <c r="F402" s="90"/>
      <c r="G402" s="90"/>
      <c r="H402" s="90"/>
    </row>
    <row r="403" spans="1:8" x14ac:dyDescent="0.3">
      <c r="A403" s="90"/>
      <c r="B403" s="90"/>
      <c r="C403" s="133"/>
      <c r="D403" s="90"/>
      <c r="E403" s="90"/>
      <c r="F403" s="90"/>
      <c r="G403" s="90"/>
      <c r="H403" s="90"/>
    </row>
    <row r="404" spans="1:8" x14ac:dyDescent="0.3">
      <c r="A404" s="90"/>
      <c r="B404" s="90"/>
      <c r="C404" s="133"/>
      <c r="D404" s="90"/>
      <c r="E404" s="90"/>
      <c r="F404" s="90"/>
      <c r="G404" s="90"/>
      <c r="H404" s="90"/>
    </row>
    <row r="405" spans="1:8" x14ac:dyDescent="0.3">
      <c r="A405" s="90"/>
      <c r="B405" s="90"/>
      <c r="C405" s="133"/>
      <c r="D405" s="90"/>
      <c r="E405" s="90"/>
      <c r="F405" s="90"/>
      <c r="G405" s="90"/>
      <c r="H405" s="90"/>
    </row>
    <row r="406" spans="1:8" x14ac:dyDescent="0.3">
      <c r="A406" s="90"/>
      <c r="B406" s="90"/>
      <c r="C406" s="133"/>
      <c r="D406" s="90"/>
      <c r="E406" s="90"/>
      <c r="F406" s="90"/>
      <c r="G406" s="90"/>
      <c r="H406" s="90"/>
    </row>
    <row r="407" spans="1:8" x14ac:dyDescent="0.3">
      <c r="A407" s="90"/>
      <c r="B407" s="90"/>
      <c r="C407" s="133"/>
      <c r="D407" s="90"/>
      <c r="E407" s="90"/>
      <c r="F407" s="90"/>
      <c r="G407" s="90"/>
      <c r="H407" s="90"/>
    </row>
    <row r="408" spans="1:8" x14ac:dyDescent="0.3">
      <c r="A408" s="90"/>
      <c r="B408" s="90"/>
      <c r="C408" s="133"/>
      <c r="D408" s="90"/>
      <c r="E408" s="90"/>
      <c r="F408" s="90"/>
      <c r="G408" s="90"/>
      <c r="H408" s="90"/>
    </row>
    <row r="409" spans="1:8" x14ac:dyDescent="0.3">
      <c r="A409" s="90"/>
      <c r="B409" s="90"/>
      <c r="C409" s="133"/>
      <c r="D409" s="90"/>
      <c r="E409" s="90"/>
      <c r="F409" s="90"/>
      <c r="G409" s="90"/>
      <c r="H409" s="90"/>
    </row>
    <row r="410" spans="1:8" x14ac:dyDescent="0.3">
      <c r="A410" s="90"/>
      <c r="B410" s="90"/>
      <c r="C410" s="133"/>
      <c r="D410" s="90"/>
      <c r="E410" s="90"/>
      <c r="F410" s="90"/>
      <c r="G410" s="90"/>
      <c r="H410" s="90"/>
    </row>
    <row r="411" spans="1:8" x14ac:dyDescent="0.3">
      <c r="A411" s="90"/>
      <c r="B411" s="90"/>
      <c r="C411" s="133"/>
      <c r="D411" s="90"/>
      <c r="E411" s="90"/>
      <c r="F411" s="90"/>
      <c r="G411" s="90"/>
      <c r="H411" s="90"/>
    </row>
    <row r="412" spans="1:8" x14ac:dyDescent="0.3">
      <c r="A412" s="90"/>
      <c r="B412" s="90"/>
      <c r="C412" s="133"/>
      <c r="D412" s="90"/>
      <c r="E412" s="90"/>
      <c r="F412" s="90"/>
      <c r="G412" s="90"/>
      <c r="H412" s="90"/>
    </row>
    <row r="413" spans="1:8" x14ac:dyDescent="0.3">
      <c r="A413" s="90"/>
      <c r="B413" s="90"/>
      <c r="C413" s="133"/>
      <c r="D413" s="90"/>
      <c r="E413" s="90"/>
      <c r="F413" s="90"/>
      <c r="G413" s="90"/>
      <c r="H413" s="90"/>
    </row>
    <row r="414" spans="1:8" x14ac:dyDescent="0.3">
      <c r="A414" s="90"/>
      <c r="B414" s="90"/>
      <c r="C414" s="133"/>
      <c r="D414" s="90"/>
      <c r="E414" s="90"/>
      <c r="F414" s="90"/>
      <c r="G414" s="90"/>
      <c r="H414" s="90"/>
    </row>
    <row r="415" spans="1:8" x14ac:dyDescent="0.3">
      <c r="A415" s="90"/>
      <c r="B415" s="90"/>
      <c r="C415" s="133"/>
      <c r="D415" s="90"/>
      <c r="E415" s="90"/>
      <c r="F415" s="90"/>
      <c r="G415" s="90"/>
      <c r="H415" s="90"/>
    </row>
    <row r="416" spans="1:8" x14ac:dyDescent="0.3">
      <c r="A416" s="90"/>
      <c r="B416" s="90"/>
      <c r="C416" s="133"/>
      <c r="D416" s="90"/>
      <c r="E416" s="90"/>
      <c r="F416" s="90"/>
      <c r="G416" s="90"/>
      <c r="H416" s="90"/>
    </row>
    <row r="417" spans="1:8" x14ac:dyDescent="0.3">
      <c r="A417" s="90"/>
      <c r="B417" s="90"/>
      <c r="C417" s="133"/>
      <c r="D417" s="90"/>
      <c r="E417" s="90"/>
      <c r="F417" s="90"/>
      <c r="G417" s="90"/>
      <c r="H417" s="90"/>
    </row>
    <row r="418" spans="1:8" x14ac:dyDescent="0.3">
      <c r="A418" s="90"/>
      <c r="B418" s="90"/>
      <c r="C418" s="133"/>
      <c r="D418" s="90"/>
      <c r="E418" s="90"/>
      <c r="F418" s="90"/>
      <c r="G418" s="90"/>
      <c r="H418" s="90"/>
    </row>
    <row r="419" spans="1:8" x14ac:dyDescent="0.3">
      <c r="A419" s="90"/>
      <c r="B419" s="90"/>
      <c r="C419" s="133"/>
      <c r="D419" s="90"/>
      <c r="E419" s="90"/>
      <c r="F419" s="90"/>
      <c r="G419" s="90"/>
      <c r="H419" s="90"/>
    </row>
    <row r="420" spans="1:8" x14ac:dyDescent="0.3">
      <c r="A420" s="90"/>
      <c r="B420" s="90"/>
      <c r="C420" s="133"/>
      <c r="D420" s="90"/>
      <c r="E420" s="90"/>
      <c r="F420" s="90"/>
      <c r="G420" s="90"/>
      <c r="H420" s="90"/>
    </row>
    <row r="421" spans="1:8" x14ac:dyDescent="0.3">
      <c r="A421" s="90"/>
      <c r="B421" s="90"/>
      <c r="C421" s="133"/>
      <c r="D421" s="90"/>
      <c r="E421" s="90"/>
      <c r="F421" s="90"/>
      <c r="G421" s="90"/>
      <c r="H421" s="90"/>
    </row>
    <row r="422" spans="1:8" x14ac:dyDescent="0.3">
      <c r="A422" s="90"/>
      <c r="B422" s="90"/>
      <c r="C422" s="133"/>
      <c r="D422" s="90"/>
      <c r="E422" s="90"/>
      <c r="F422" s="90"/>
      <c r="G422" s="90"/>
      <c r="H422" s="90"/>
    </row>
    <row r="423" spans="1:8" x14ac:dyDescent="0.3">
      <c r="A423" s="90"/>
      <c r="B423" s="90"/>
      <c r="C423" s="133"/>
      <c r="D423" s="90"/>
      <c r="E423" s="90"/>
      <c r="F423" s="90"/>
      <c r="G423" s="90"/>
      <c r="H423" s="90"/>
    </row>
    <row r="424" spans="1:8" x14ac:dyDescent="0.3">
      <c r="A424" s="90"/>
      <c r="B424" s="90"/>
      <c r="C424" s="133"/>
      <c r="D424" s="90"/>
      <c r="E424" s="90"/>
      <c r="F424" s="90"/>
      <c r="G424" s="90"/>
      <c r="H424" s="90"/>
    </row>
    <row r="425" spans="1:8" x14ac:dyDescent="0.3">
      <c r="A425" s="90"/>
      <c r="B425" s="90"/>
      <c r="C425" s="133"/>
      <c r="D425" s="90"/>
      <c r="E425" s="90"/>
      <c r="F425" s="90"/>
      <c r="G425" s="90"/>
      <c r="H425" s="90"/>
    </row>
    <row r="426" spans="1:8" x14ac:dyDescent="0.3">
      <c r="A426" s="90"/>
      <c r="B426" s="90"/>
      <c r="C426" s="133"/>
      <c r="D426" s="90"/>
      <c r="E426" s="90"/>
      <c r="F426" s="90"/>
      <c r="G426" s="90"/>
      <c r="H426" s="90"/>
    </row>
    <row r="427" spans="1:8" x14ac:dyDescent="0.3">
      <c r="A427" s="90"/>
      <c r="B427" s="90"/>
      <c r="C427" s="133"/>
      <c r="D427" s="90"/>
      <c r="E427" s="90"/>
      <c r="F427" s="90"/>
      <c r="G427" s="90"/>
      <c r="H427" s="90"/>
    </row>
    <row r="428" spans="1:8" x14ac:dyDescent="0.3">
      <c r="A428" s="90"/>
      <c r="B428" s="90"/>
      <c r="C428" s="133"/>
      <c r="D428" s="90"/>
      <c r="E428" s="90"/>
      <c r="F428" s="90"/>
      <c r="G428" s="90"/>
      <c r="H428" s="90"/>
    </row>
    <row r="429" spans="1:8" x14ac:dyDescent="0.3">
      <c r="A429" s="90"/>
      <c r="B429" s="90"/>
      <c r="C429" s="133"/>
      <c r="D429" s="90"/>
      <c r="E429" s="90"/>
      <c r="F429" s="90"/>
      <c r="G429" s="90"/>
      <c r="H429" s="90"/>
    </row>
    <row r="430" spans="1:8" x14ac:dyDescent="0.3">
      <c r="A430" s="90"/>
      <c r="B430" s="90"/>
      <c r="C430" s="133"/>
      <c r="D430" s="90"/>
      <c r="E430" s="90"/>
      <c r="F430" s="90"/>
      <c r="G430" s="90"/>
      <c r="H430" s="90"/>
    </row>
    <row r="431" spans="1:8" x14ac:dyDescent="0.3">
      <c r="A431" s="90"/>
      <c r="B431" s="90"/>
      <c r="C431" s="133"/>
      <c r="D431" s="90"/>
      <c r="E431" s="90"/>
      <c r="F431" s="90"/>
      <c r="G431" s="90"/>
      <c r="H431" s="90"/>
    </row>
    <row r="432" spans="1:8" x14ac:dyDescent="0.3">
      <c r="A432" s="90"/>
      <c r="B432" s="90"/>
      <c r="C432" s="133"/>
      <c r="D432" s="90"/>
      <c r="E432" s="90"/>
      <c r="F432" s="90"/>
      <c r="G432" s="90"/>
      <c r="H432" s="90"/>
    </row>
    <row r="433" spans="1:8" x14ac:dyDescent="0.3">
      <c r="A433" s="90"/>
      <c r="B433" s="90"/>
      <c r="C433" s="133"/>
      <c r="D433" s="90"/>
      <c r="E433" s="90"/>
      <c r="F433" s="90"/>
      <c r="G433" s="90"/>
      <c r="H433" s="90"/>
    </row>
    <row r="434" spans="1:8" x14ac:dyDescent="0.3">
      <c r="A434" s="90"/>
      <c r="B434" s="90"/>
      <c r="C434" s="133"/>
      <c r="D434" s="90"/>
      <c r="E434" s="90"/>
      <c r="F434" s="90"/>
      <c r="G434" s="90"/>
      <c r="H434" s="90"/>
    </row>
    <row r="435" spans="1:8" x14ac:dyDescent="0.3">
      <c r="A435" s="90"/>
      <c r="B435" s="90"/>
      <c r="C435" s="133"/>
      <c r="D435" s="90"/>
      <c r="E435" s="90"/>
      <c r="F435" s="90"/>
      <c r="G435" s="90"/>
      <c r="H435" s="90"/>
    </row>
    <row r="436" spans="1:8" x14ac:dyDescent="0.3">
      <c r="A436" s="90"/>
      <c r="B436" s="90"/>
      <c r="C436" s="133"/>
      <c r="D436" s="90"/>
      <c r="E436" s="90"/>
      <c r="F436" s="90"/>
      <c r="G436" s="90"/>
      <c r="H436" s="90"/>
    </row>
    <row r="437" spans="1:8" x14ac:dyDescent="0.3">
      <c r="A437" s="90"/>
      <c r="B437" s="90"/>
      <c r="C437" s="133"/>
      <c r="D437" s="90"/>
      <c r="E437" s="90"/>
      <c r="F437" s="90"/>
      <c r="G437" s="90"/>
      <c r="H437" s="90"/>
    </row>
    <row r="438" spans="1:8" x14ac:dyDescent="0.3">
      <c r="A438" s="90"/>
      <c r="B438" s="90"/>
      <c r="C438" s="133"/>
      <c r="D438" s="90"/>
      <c r="E438" s="90"/>
      <c r="F438" s="90"/>
      <c r="G438" s="90"/>
      <c r="H438" s="90"/>
    </row>
    <row r="439" spans="1:8" x14ac:dyDescent="0.3">
      <c r="A439" s="90"/>
      <c r="B439" s="90"/>
      <c r="C439" s="133"/>
      <c r="D439" s="90"/>
      <c r="E439" s="90"/>
      <c r="F439" s="90"/>
      <c r="G439" s="90"/>
      <c r="H439" s="90"/>
    </row>
    <row r="440" spans="1:8" x14ac:dyDescent="0.3">
      <c r="A440" s="90"/>
      <c r="B440" s="90"/>
      <c r="C440" s="133"/>
      <c r="D440" s="90"/>
      <c r="E440" s="90"/>
      <c r="F440" s="90"/>
      <c r="G440" s="90"/>
      <c r="H440" s="90"/>
    </row>
    <row r="441" spans="1:8" x14ac:dyDescent="0.3">
      <c r="A441" s="90"/>
      <c r="B441" s="90"/>
      <c r="C441" s="133"/>
      <c r="D441" s="90"/>
      <c r="E441" s="90"/>
      <c r="F441" s="90"/>
      <c r="G441" s="90"/>
      <c r="H441" s="90"/>
    </row>
    <row r="442" spans="1:8" x14ac:dyDescent="0.3">
      <c r="A442" s="90"/>
      <c r="B442" s="90"/>
      <c r="C442" s="133"/>
      <c r="D442" s="90"/>
      <c r="E442" s="90"/>
      <c r="F442" s="90"/>
      <c r="G442" s="90"/>
      <c r="H442" s="90"/>
    </row>
    <row r="443" spans="1:8" x14ac:dyDescent="0.3">
      <c r="A443" s="90"/>
      <c r="B443" s="90"/>
      <c r="C443" s="133"/>
      <c r="D443" s="90"/>
      <c r="E443" s="90"/>
      <c r="F443" s="90"/>
      <c r="G443" s="90"/>
      <c r="H443" s="90"/>
    </row>
    <row r="444" spans="1:8" x14ac:dyDescent="0.3">
      <c r="A444" s="90"/>
      <c r="B444" s="90"/>
      <c r="C444" s="133"/>
      <c r="D444" s="90"/>
      <c r="E444" s="90"/>
      <c r="F444" s="90"/>
      <c r="G444" s="90"/>
      <c r="H444" s="90"/>
    </row>
    <row r="445" spans="1:8" x14ac:dyDescent="0.3">
      <c r="A445" s="90"/>
      <c r="B445" s="90"/>
      <c r="C445" s="133"/>
      <c r="D445" s="90"/>
      <c r="E445" s="90"/>
      <c r="F445" s="90"/>
      <c r="G445" s="90"/>
      <c r="H445" s="90"/>
    </row>
    <row r="446" spans="1:8" x14ac:dyDescent="0.3">
      <c r="A446" s="90"/>
      <c r="B446" s="90"/>
      <c r="C446" s="133"/>
      <c r="D446" s="90"/>
      <c r="E446" s="90"/>
      <c r="F446" s="90"/>
      <c r="G446" s="90"/>
      <c r="H446" s="90"/>
    </row>
    <row r="447" spans="1:8" x14ac:dyDescent="0.3">
      <c r="A447" s="90"/>
      <c r="B447" s="90"/>
      <c r="C447" s="133"/>
      <c r="D447" s="90"/>
      <c r="E447" s="90"/>
      <c r="F447" s="90"/>
      <c r="G447" s="90"/>
      <c r="H447" s="90"/>
    </row>
    <row r="448" spans="1:8" x14ac:dyDescent="0.3">
      <c r="A448" s="90"/>
      <c r="B448" s="90"/>
      <c r="C448" s="133"/>
      <c r="D448" s="90"/>
      <c r="E448" s="90"/>
      <c r="F448" s="90"/>
      <c r="G448" s="90"/>
      <c r="H448" s="90"/>
    </row>
    <row r="449" spans="1:8" x14ac:dyDescent="0.3">
      <c r="A449" s="90"/>
      <c r="B449" s="90"/>
      <c r="C449" s="133"/>
      <c r="D449" s="90"/>
      <c r="E449" s="90"/>
      <c r="F449" s="90"/>
      <c r="G449" s="90"/>
      <c r="H449" s="90"/>
    </row>
    <row r="450" spans="1:8" x14ac:dyDescent="0.3">
      <c r="A450" s="90"/>
      <c r="B450" s="90"/>
      <c r="C450" s="133"/>
      <c r="D450" s="90"/>
      <c r="E450" s="90"/>
      <c r="F450" s="90"/>
      <c r="G450" s="90"/>
      <c r="H450" s="90"/>
    </row>
    <row r="451" spans="1:8" x14ac:dyDescent="0.3">
      <c r="A451" s="90"/>
      <c r="B451" s="90"/>
      <c r="C451" s="133"/>
      <c r="D451" s="90"/>
      <c r="E451" s="90"/>
      <c r="F451" s="90"/>
      <c r="G451" s="90"/>
      <c r="H451" s="90"/>
    </row>
    <row r="452" spans="1:8" x14ac:dyDescent="0.3">
      <c r="A452" s="90"/>
      <c r="B452" s="90"/>
      <c r="C452" s="133"/>
      <c r="D452" s="90"/>
      <c r="E452" s="90"/>
      <c r="F452" s="90"/>
      <c r="G452" s="90"/>
      <c r="H452" s="90"/>
    </row>
    <row r="453" spans="1:8" x14ac:dyDescent="0.3">
      <c r="A453" s="90"/>
      <c r="B453" s="90"/>
      <c r="C453" s="133"/>
      <c r="D453" s="90"/>
      <c r="E453" s="90"/>
      <c r="F453" s="90"/>
      <c r="G453" s="90"/>
      <c r="H453" s="90"/>
    </row>
    <row r="454" spans="1:8" x14ac:dyDescent="0.3">
      <c r="A454" s="90"/>
      <c r="B454" s="90"/>
      <c r="C454" s="133"/>
      <c r="D454" s="90"/>
      <c r="E454" s="90"/>
      <c r="F454" s="90"/>
      <c r="G454" s="90"/>
      <c r="H454" s="90"/>
    </row>
    <row r="455" spans="1:8" x14ac:dyDescent="0.3">
      <c r="A455" s="90"/>
      <c r="B455" s="90"/>
      <c r="C455" s="133"/>
      <c r="D455" s="90"/>
      <c r="E455" s="90"/>
      <c r="F455" s="90"/>
      <c r="G455" s="90"/>
      <c r="H455" s="90"/>
    </row>
    <row r="456" spans="1:8" x14ac:dyDescent="0.3">
      <c r="A456" s="90"/>
      <c r="B456" s="90"/>
      <c r="C456" s="133"/>
      <c r="D456" s="90"/>
      <c r="E456" s="90"/>
      <c r="F456" s="90"/>
      <c r="G456" s="90"/>
      <c r="H456" s="90"/>
    </row>
    <row r="457" spans="1:8" x14ac:dyDescent="0.3">
      <c r="A457" s="90"/>
      <c r="B457" s="90"/>
      <c r="C457" s="133"/>
      <c r="D457" s="90"/>
      <c r="E457" s="90"/>
      <c r="F457" s="90"/>
      <c r="G457" s="90"/>
      <c r="H457" s="90"/>
    </row>
    <row r="458" spans="1:8" x14ac:dyDescent="0.3">
      <c r="A458" s="90"/>
      <c r="B458" s="90"/>
      <c r="C458" s="133"/>
      <c r="D458" s="90"/>
      <c r="E458" s="90"/>
      <c r="F458" s="90"/>
      <c r="G458" s="90"/>
      <c r="H458" s="90"/>
    </row>
    <row r="459" spans="1:8" x14ac:dyDescent="0.3">
      <c r="A459" s="90"/>
      <c r="B459" s="90"/>
      <c r="C459" s="133"/>
      <c r="D459" s="90"/>
      <c r="E459" s="90"/>
      <c r="F459" s="90"/>
      <c r="G459" s="90"/>
      <c r="H459" s="90"/>
    </row>
    <row r="460" spans="1:8" x14ac:dyDescent="0.3">
      <c r="A460" s="90"/>
      <c r="B460" s="90"/>
      <c r="C460" s="133"/>
      <c r="D460" s="90"/>
      <c r="E460" s="90"/>
      <c r="F460" s="90"/>
      <c r="G460" s="90"/>
      <c r="H460" s="90"/>
    </row>
    <row r="461" spans="1:8" x14ac:dyDescent="0.3">
      <c r="A461" s="90"/>
      <c r="B461" s="90"/>
      <c r="C461" s="133"/>
      <c r="D461" s="90"/>
      <c r="E461" s="90"/>
      <c r="F461" s="90"/>
      <c r="G461" s="90"/>
      <c r="H461" s="90"/>
    </row>
    <row r="462" spans="1:8" x14ac:dyDescent="0.3">
      <c r="A462" s="90"/>
      <c r="B462" s="90"/>
      <c r="C462" s="133"/>
      <c r="D462" s="90"/>
      <c r="E462" s="90"/>
      <c r="F462" s="90"/>
      <c r="G462" s="90"/>
      <c r="H462" s="90"/>
    </row>
    <row r="463" spans="1:8" x14ac:dyDescent="0.3">
      <c r="A463" s="90"/>
      <c r="B463" s="90"/>
      <c r="C463" s="133"/>
      <c r="D463" s="90"/>
      <c r="E463" s="90"/>
      <c r="F463" s="90"/>
      <c r="G463" s="90"/>
      <c r="H463" s="90"/>
    </row>
    <row r="464" spans="1:8" x14ac:dyDescent="0.3">
      <c r="A464" s="90"/>
      <c r="B464" s="90"/>
      <c r="C464" s="133"/>
      <c r="D464" s="90"/>
      <c r="E464" s="90"/>
      <c r="F464" s="90"/>
      <c r="G464" s="90"/>
      <c r="H464" s="90"/>
    </row>
    <row r="465" spans="1:8" x14ac:dyDescent="0.3">
      <c r="A465" s="90"/>
      <c r="B465" s="90"/>
      <c r="C465" s="133"/>
      <c r="D465" s="90"/>
      <c r="E465" s="90"/>
      <c r="F465" s="90"/>
      <c r="G465" s="90"/>
      <c r="H465" s="90"/>
    </row>
    <row r="466" spans="1:8" x14ac:dyDescent="0.3">
      <c r="A466" s="90"/>
      <c r="B466" s="90"/>
      <c r="C466" s="133"/>
      <c r="D466" s="90"/>
      <c r="E466" s="90"/>
      <c r="F466" s="90"/>
      <c r="G466" s="90"/>
      <c r="H466" s="90"/>
    </row>
    <row r="467" spans="1:8" x14ac:dyDescent="0.3">
      <c r="A467" s="90"/>
      <c r="B467" s="90"/>
      <c r="C467" s="133"/>
      <c r="D467" s="90"/>
      <c r="E467" s="90"/>
      <c r="F467" s="90"/>
      <c r="G467" s="90"/>
      <c r="H467" s="90"/>
    </row>
    <row r="468" spans="1:8" x14ac:dyDescent="0.3">
      <c r="A468" s="90"/>
      <c r="B468" s="90"/>
      <c r="C468" s="133"/>
      <c r="D468" s="90"/>
      <c r="E468" s="90"/>
      <c r="F468" s="90"/>
      <c r="G468" s="90"/>
      <c r="H468" s="90"/>
    </row>
    <row r="469" spans="1:8" x14ac:dyDescent="0.3">
      <c r="A469" s="90"/>
      <c r="B469" s="90"/>
      <c r="C469" s="133"/>
      <c r="D469" s="90"/>
      <c r="E469" s="90"/>
      <c r="F469" s="90"/>
      <c r="G469" s="90"/>
      <c r="H469" s="90"/>
    </row>
    <row r="470" spans="1:8" x14ac:dyDescent="0.3">
      <c r="A470" s="90"/>
      <c r="B470" s="90"/>
      <c r="C470" s="133"/>
      <c r="D470" s="90"/>
      <c r="E470" s="90"/>
      <c r="F470" s="90"/>
      <c r="G470" s="90"/>
      <c r="H470" s="90"/>
    </row>
    <row r="471" spans="1:8" x14ac:dyDescent="0.3">
      <c r="A471" s="90"/>
      <c r="B471" s="90"/>
      <c r="C471" s="133"/>
      <c r="D471" s="90"/>
      <c r="E471" s="90"/>
      <c r="F471" s="90"/>
      <c r="G471" s="90"/>
      <c r="H471" s="90"/>
    </row>
    <row r="472" spans="1:8" x14ac:dyDescent="0.3">
      <c r="A472" s="90"/>
      <c r="B472" s="90"/>
      <c r="C472" s="133"/>
      <c r="D472" s="90"/>
      <c r="E472" s="90"/>
      <c r="F472" s="90"/>
      <c r="G472" s="90"/>
      <c r="H472" s="90"/>
    </row>
    <row r="473" spans="1:8" x14ac:dyDescent="0.3">
      <c r="A473" s="90"/>
      <c r="B473" s="90"/>
      <c r="C473" s="133"/>
      <c r="D473" s="90"/>
      <c r="E473" s="90"/>
      <c r="F473" s="90"/>
      <c r="G473" s="90"/>
      <c r="H473" s="90"/>
    </row>
    <row r="474" spans="1:8" x14ac:dyDescent="0.3">
      <c r="A474" s="90"/>
      <c r="B474" s="90"/>
      <c r="C474" s="133"/>
      <c r="D474" s="90"/>
      <c r="E474" s="90"/>
      <c r="F474" s="90"/>
      <c r="G474" s="90"/>
      <c r="H474" s="90"/>
    </row>
    <row r="475" spans="1:8" x14ac:dyDescent="0.3">
      <c r="A475" s="90"/>
      <c r="B475" s="90"/>
      <c r="C475" s="133"/>
      <c r="D475" s="90"/>
      <c r="E475" s="90"/>
      <c r="F475" s="90"/>
      <c r="G475" s="90"/>
      <c r="H475" s="90"/>
    </row>
    <row r="476" spans="1:8" x14ac:dyDescent="0.3">
      <c r="A476" s="90"/>
      <c r="B476" s="90"/>
      <c r="C476" s="133"/>
      <c r="D476" s="90"/>
      <c r="E476" s="90"/>
      <c r="F476" s="90"/>
      <c r="G476" s="90"/>
      <c r="H476" s="90"/>
    </row>
    <row r="477" spans="1:8" x14ac:dyDescent="0.3">
      <c r="A477" s="90"/>
      <c r="B477" s="90"/>
      <c r="C477" s="133"/>
      <c r="D477" s="90"/>
      <c r="E477" s="90"/>
      <c r="F477" s="90"/>
      <c r="G477" s="90"/>
      <c r="H477" s="90"/>
    </row>
    <row r="478" spans="1:8" x14ac:dyDescent="0.3">
      <c r="A478" s="90"/>
      <c r="B478" s="90"/>
      <c r="C478" s="133"/>
      <c r="D478" s="90"/>
      <c r="E478" s="90"/>
      <c r="F478" s="90"/>
      <c r="G478" s="90"/>
      <c r="H478" s="90"/>
    </row>
    <row r="479" spans="1:8" x14ac:dyDescent="0.3">
      <c r="A479" s="90"/>
      <c r="B479" s="90"/>
      <c r="C479" s="133"/>
      <c r="D479" s="90"/>
      <c r="E479" s="90"/>
      <c r="F479" s="90"/>
      <c r="G479" s="90"/>
      <c r="H479" s="90"/>
    </row>
    <row r="480" spans="1:8" x14ac:dyDescent="0.3">
      <c r="A480" s="90"/>
      <c r="B480" s="90"/>
      <c r="C480" s="133"/>
      <c r="D480" s="90"/>
      <c r="E480" s="90"/>
      <c r="F480" s="90"/>
      <c r="G480" s="90"/>
      <c r="H480" s="90"/>
    </row>
    <row r="481" spans="1:8" x14ac:dyDescent="0.3">
      <c r="A481" s="90"/>
      <c r="B481" s="90"/>
      <c r="C481" s="133"/>
      <c r="D481" s="90"/>
      <c r="E481" s="90"/>
      <c r="F481" s="90"/>
      <c r="G481" s="90"/>
      <c r="H481" s="90"/>
    </row>
    <row r="482" spans="1:8" x14ac:dyDescent="0.3">
      <c r="A482" s="90"/>
      <c r="B482" s="90"/>
      <c r="C482" s="133"/>
      <c r="D482" s="90"/>
      <c r="E482" s="90"/>
      <c r="F482" s="90"/>
      <c r="G482" s="90"/>
      <c r="H482" s="90"/>
    </row>
    <row r="483" spans="1:8" x14ac:dyDescent="0.3">
      <c r="A483" s="90"/>
      <c r="B483" s="90"/>
      <c r="C483" s="133"/>
      <c r="D483" s="90"/>
      <c r="E483" s="90"/>
      <c r="F483" s="90"/>
      <c r="G483" s="90"/>
      <c r="H483" s="90"/>
    </row>
    <row r="484" spans="1:8" x14ac:dyDescent="0.3">
      <c r="A484" s="90"/>
      <c r="B484" s="90"/>
      <c r="C484" s="133"/>
      <c r="D484" s="90"/>
      <c r="E484" s="90"/>
      <c r="F484" s="90"/>
      <c r="G484" s="90"/>
      <c r="H484" s="90"/>
    </row>
    <row r="485" spans="1:8" x14ac:dyDescent="0.3">
      <c r="A485" s="90"/>
      <c r="B485" s="90"/>
      <c r="C485" s="133"/>
      <c r="D485" s="90"/>
      <c r="E485" s="90"/>
      <c r="F485" s="90"/>
      <c r="G485" s="90"/>
      <c r="H485" s="90"/>
    </row>
    <row r="486" spans="1:8" x14ac:dyDescent="0.3">
      <c r="A486" s="90"/>
      <c r="B486" s="90"/>
      <c r="C486" s="133"/>
      <c r="D486" s="90"/>
      <c r="E486" s="90"/>
      <c r="F486" s="90"/>
      <c r="G486" s="90"/>
      <c r="H486" s="90"/>
    </row>
    <row r="487" spans="1:8" x14ac:dyDescent="0.3">
      <c r="A487" s="90"/>
      <c r="B487" s="90"/>
      <c r="C487" s="133"/>
      <c r="D487" s="90"/>
      <c r="E487" s="90"/>
      <c r="F487" s="90"/>
      <c r="G487" s="90"/>
      <c r="H487" s="90"/>
    </row>
    <row r="488" spans="1:8" x14ac:dyDescent="0.3">
      <c r="A488" s="90"/>
      <c r="B488" s="90"/>
      <c r="C488" s="133"/>
      <c r="D488" s="90"/>
      <c r="E488" s="90"/>
      <c r="F488" s="90"/>
      <c r="G488" s="90"/>
      <c r="H488" s="90"/>
    </row>
    <row r="489" spans="1:8" x14ac:dyDescent="0.3">
      <c r="A489" s="90"/>
      <c r="B489" s="90"/>
      <c r="C489" s="133"/>
      <c r="D489" s="90"/>
      <c r="E489" s="90"/>
      <c r="F489" s="90"/>
      <c r="G489" s="90"/>
      <c r="H489" s="90"/>
    </row>
    <row r="490" spans="1:8" x14ac:dyDescent="0.3">
      <c r="A490" s="90"/>
      <c r="B490" s="90"/>
      <c r="C490" s="133"/>
      <c r="D490" s="90"/>
      <c r="E490" s="90"/>
      <c r="F490" s="90"/>
      <c r="G490" s="90"/>
      <c r="H490" s="90"/>
    </row>
    <row r="491" spans="1:8" x14ac:dyDescent="0.3">
      <c r="A491" s="90"/>
      <c r="B491" s="90"/>
      <c r="C491" s="133"/>
      <c r="D491" s="90"/>
      <c r="E491" s="90"/>
      <c r="F491" s="90"/>
      <c r="G491" s="90"/>
      <c r="H491" s="90"/>
    </row>
    <row r="492" spans="1:8" x14ac:dyDescent="0.3">
      <c r="A492" s="90"/>
      <c r="B492" s="90"/>
      <c r="C492" s="133"/>
      <c r="D492" s="90"/>
      <c r="E492" s="90"/>
      <c r="F492" s="90"/>
      <c r="G492" s="90"/>
      <c r="H492" s="90"/>
    </row>
    <row r="493" spans="1:8" x14ac:dyDescent="0.3">
      <c r="A493" s="90"/>
      <c r="B493" s="90"/>
      <c r="C493" s="133"/>
      <c r="D493" s="90"/>
      <c r="E493" s="90"/>
      <c r="F493" s="90"/>
      <c r="G493" s="90"/>
      <c r="H493" s="90"/>
    </row>
    <row r="494" spans="1:8" x14ac:dyDescent="0.3">
      <c r="A494" s="90"/>
      <c r="B494" s="90"/>
      <c r="C494" s="133"/>
      <c r="D494" s="90"/>
      <c r="E494" s="90"/>
      <c r="F494" s="90"/>
      <c r="G494" s="90"/>
      <c r="H494" s="90"/>
    </row>
    <row r="495" spans="1:8" x14ac:dyDescent="0.3">
      <c r="A495" s="90"/>
      <c r="B495" s="90"/>
      <c r="C495" s="133"/>
      <c r="D495" s="90"/>
      <c r="E495" s="90"/>
      <c r="F495" s="90"/>
      <c r="G495" s="90"/>
      <c r="H495" s="90"/>
    </row>
    <row r="496" spans="1:8" x14ac:dyDescent="0.3">
      <c r="A496" s="90"/>
      <c r="B496" s="90"/>
      <c r="C496" s="133"/>
      <c r="D496" s="90"/>
      <c r="E496" s="90"/>
      <c r="F496" s="90"/>
      <c r="G496" s="90"/>
      <c r="H496" s="90"/>
    </row>
    <row r="497" spans="1:8" x14ac:dyDescent="0.3">
      <c r="A497" s="90"/>
      <c r="B497" s="90"/>
      <c r="C497" s="133"/>
      <c r="D497" s="90"/>
      <c r="E497" s="90"/>
      <c r="F497" s="90"/>
      <c r="G497" s="90"/>
      <c r="H497" s="90"/>
    </row>
    <row r="498" spans="1:8" x14ac:dyDescent="0.3">
      <c r="A498" s="90"/>
      <c r="B498" s="90"/>
      <c r="C498" s="133"/>
      <c r="D498" s="90"/>
      <c r="E498" s="90"/>
      <c r="F498" s="90"/>
      <c r="G498" s="90"/>
      <c r="H498" s="90"/>
    </row>
    <row r="499" spans="1:8" x14ac:dyDescent="0.3">
      <c r="A499" s="90"/>
      <c r="B499" s="90"/>
      <c r="C499" s="133"/>
      <c r="D499" s="90"/>
      <c r="E499" s="90"/>
      <c r="F499" s="90"/>
      <c r="G499" s="90"/>
      <c r="H499" s="90"/>
    </row>
    <row r="500" spans="1:8" x14ac:dyDescent="0.3">
      <c r="A500" s="90"/>
      <c r="B500" s="90"/>
      <c r="C500" s="133"/>
      <c r="D500" s="90"/>
      <c r="E500" s="90"/>
      <c r="F500" s="90"/>
      <c r="G500" s="90"/>
      <c r="H500" s="90"/>
    </row>
    <row r="501" spans="1:8" x14ac:dyDescent="0.3">
      <c r="A501" s="90"/>
      <c r="B501" s="90"/>
      <c r="C501" s="133"/>
      <c r="D501" s="90"/>
      <c r="E501" s="90"/>
      <c r="F501" s="90"/>
      <c r="G501" s="90"/>
      <c r="H501" s="90"/>
    </row>
    <row r="502" spans="1:8" x14ac:dyDescent="0.3">
      <c r="A502" s="90"/>
      <c r="B502" s="90"/>
      <c r="C502" s="133"/>
      <c r="D502" s="90"/>
      <c r="E502" s="90"/>
      <c r="F502" s="90"/>
      <c r="G502" s="90"/>
      <c r="H502" s="90"/>
    </row>
    <row r="503" spans="1:8" x14ac:dyDescent="0.3">
      <c r="A503" s="90"/>
      <c r="B503" s="90"/>
      <c r="C503" s="133"/>
      <c r="D503" s="90"/>
      <c r="E503" s="90"/>
      <c r="F503" s="90"/>
      <c r="G503" s="90"/>
      <c r="H503" s="90"/>
    </row>
    <row r="504" spans="1:8" x14ac:dyDescent="0.3">
      <c r="A504" s="90"/>
      <c r="B504" s="90"/>
      <c r="C504" s="133"/>
      <c r="D504" s="90"/>
      <c r="E504" s="90"/>
      <c r="F504" s="90"/>
      <c r="G504" s="90"/>
      <c r="H504" s="90"/>
    </row>
    <row r="505" spans="1:8" x14ac:dyDescent="0.3">
      <c r="A505" s="90"/>
      <c r="B505" s="90"/>
      <c r="C505" s="133"/>
      <c r="D505" s="90"/>
      <c r="E505" s="90"/>
      <c r="F505" s="90"/>
      <c r="G505" s="90"/>
      <c r="H505" s="90"/>
    </row>
    <row r="506" spans="1:8" x14ac:dyDescent="0.3">
      <c r="A506" s="90"/>
      <c r="B506" s="90"/>
      <c r="C506" s="133"/>
      <c r="D506" s="90"/>
      <c r="E506" s="90"/>
      <c r="F506" s="90"/>
      <c r="G506" s="90"/>
      <c r="H506" s="90"/>
    </row>
    <row r="507" spans="1:8" x14ac:dyDescent="0.3">
      <c r="A507" s="90"/>
      <c r="B507" s="90"/>
      <c r="C507" s="133"/>
      <c r="D507" s="90"/>
      <c r="E507" s="90"/>
      <c r="F507" s="90"/>
      <c r="G507" s="90"/>
      <c r="H507" s="90"/>
    </row>
    <row r="508" spans="1:8" x14ac:dyDescent="0.3">
      <c r="A508" s="90"/>
      <c r="B508" s="90"/>
      <c r="C508" s="133"/>
      <c r="D508" s="90"/>
      <c r="E508" s="90"/>
      <c r="F508" s="90"/>
      <c r="G508" s="90"/>
      <c r="H508" s="90"/>
    </row>
    <row r="509" spans="1:8" x14ac:dyDescent="0.3">
      <c r="A509" s="90"/>
      <c r="B509" s="90"/>
      <c r="C509" s="133"/>
      <c r="D509" s="90"/>
      <c r="E509" s="90"/>
      <c r="F509" s="90"/>
      <c r="G509" s="90"/>
      <c r="H509" s="90"/>
    </row>
    <row r="510" spans="1:8" x14ac:dyDescent="0.3">
      <c r="A510" s="90"/>
      <c r="B510" s="90"/>
      <c r="C510" s="133"/>
      <c r="D510" s="90"/>
      <c r="E510" s="90"/>
      <c r="F510" s="90"/>
      <c r="G510" s="90"/>
      <c r="H510" s="90"/>
    </row>
    <row r="511" spans="1:8" x14ac:dyDescent="0.3">
      <c r="A511" s="90"/>
      <c r="B511" s="90"/>
      <c r="C511" s="133"/>
      <c r="D511" s="90"/>
      <c r="E511" s="90"/>
      <c r="F511" s="90"/>
      <c r="G511" s="90"/>
      <c r="H511" s="90"/>
    </row>
    <row r="512" spans="1:8" x14ac:dyDescent="0.3">
      <c r="A512" s="90"/>
      <c r="B512" s="90"/>
      <c r="C512" s="133"/>
      <c r="D512" s="90"/>
      <c r="E512" s="90"/>
      <c r="F512" s="90"/>
      <c r="G512" s="90"/>
      <c r="H512" s="90"/>
    </row>
    <row r="513" spans="1:8" x14ac:dyDescent="0.3">
      <c r="A513" s="90"/>
      <c r="B513" s="90"/>
      <c r="C513" s="133"/>
      <c r="D513" s="90"/>
      <c r="E513" s="90"/>
      <c r="F513" s="90"/>
      <c r="G513" s="90"/>
      <c r="H513" s="90"/>
    </row>
    <row r="514" spans="1:8" x14ac:dyDescent="0.3">
      <c r="A514" s="90"/>
      <c r="B514" s="90"/>
      <c r="C514" s="133"/>
      <c r="D514" s="90"/>
      <c r="E514" s="90"/>
      <c r="F514" s="90"/>
      <c r="G514" s="90"/>
      <c r="H514" s="90"/>
    </row>
    <row r="515" spans="1:8" x14ac:dyDescent="0.3">
      <c r="A515" s="90"/>
      <c r="B515" s="90"/>
      <c r="C515" s="133"/>
      <c r="D515" s="90"/>
      <c r="E515" s="90"/>
      <c r="F515" s="90"/>
      <c r="G515" s="90"/>
      <c r="H515" s="90"/>
    </row>
    <row r="516" spans="1:8" x14ac:dyDescent="0.3">
      <c r="A516" s="90"/>
      <c r="B516" s="90"/>
      <c r="C516" s="133"/>
      <c r="D516" s="90"/>
      <c r="E516" s="90"/>
      <c r="F516" s="90"/>
      <c r="G516" s="90"/>
      <c r="H516" s="90"/>
    </row>
    <row r="517" spans="1:8" x14ac:dyDescent="0.3">
      <c r="A517" s="90"/>
      <c r="B517" s="90"/>
      <c r="C517" s="133"/>
      <c r="D517" s="90"/>
      <c r="E517" s="90"/>
      <c r="F517" s="90"/>
      <c r="G517" s="90"/>
      <c r="H517" s="90"/>
    </row>
    <row r="518" spans="1:8" x14ac:dyDescent="0.3">
      <c r="A518" s="90"/>
      <c r="B518" s="90"/>
      <c r="C518" s="133"/>
      <c r="D518" s="90"/>
      <c r="E518" s="90"/>
      <c r="F518" s="90"/>
      <c r="G518" s="90"/>
      <c r="H518" s="90"/>
    </row>
    <row r="519" spans="1:8" x14ac:dyDescent="0.3">
      <c r="A519" s="90"/>
      <c r="B519" s="90"/>
      <c r="C519" s="133"/>
      <c r="D519" s="90"/>
      <c r="E519" s="90"/>
      <c r="F519" s="90"/>
      <c r="G519" s="90"/>
      <c r="H519" s="90"/>
    </row>
    <row r="520" spans="1:8" x14ac:dyDescent="0.3">
      <c r="A520" s="90"/>
      <c r="B520" s="90"/>
      <c r="C520" s="133"/>
      <c r="D520" s="90"/>
      <c r="E520" s="90"/>
      <c r="F520" s="90"/>
      <c r="G520" s="90"/>
      <c r="H520" s="90"/>
    </row>
    <row r="521" spans="1:8" x14ac:dyDescent="0.3">
      <c r="A521" s="90"/>
      <c r="B521" s="90"/>
      <c r="C521" s="133"/>
      <c r="D521" s="90"/>
      <c r="E521" s="90"/>
      <c r="F521" s="90"/>
      <c r="G521" s="90"/>
      <c r="H521" s="90"/>
    </row>
    <row r="522" spans="1:8" x14ac:dyDescent="0.3">
      <c r="A522" s="90"/>
      <c r="B522" s="90"/>
      <c r="C522" s="133"/>
      <c r="D522" s="90"/>
      <c r="E522" s="90"/>
      <c r="F522" s="90"/>
      <c r="G522" s="90"/>
      <c r="H522" s="90"/>
    </row>
    <row r="523" spans="1:8" x14ac:dyDescent="0.3">
      <c r="A523" s="90"/>
      <c r="B523" s="90"/>
      <c r="C523" s="133"/>
      <c r="D523" s="90"/>
      <c r="E523" s="90"/>
      <c r="F523" s="90"/>
      <c r="G523" s="90"/>
      <c r="H523" s="90"/>
    </row>
    <row r="524" spans="1:8" x14ac:dyDescent="0.3">
      <c r="A524" s="90"/>
      <c r="B524" s="90"/>
      <c r="C524" s="133"/>
      <c r="D524" s="90"/>
      <c r="E524" s="90"/>
      <c r="F524" s="90"/>
      <c r="G524" s="90"/>
      <c r="H524" s="90"/>
    </row>
    <row r="525" spans="1:8" x14ac:dyDescent="0.3">
      <c r="A525" s="90"/>
      <c r="B525" s="90"/>
      <c r="C525" s="133"/>
      <c r="D525" s="90"/>
      <c r="E525" s="90"/>
      <c r="F525" s="90"/>
      <c r="G525" s="90"/>
      <c r="H525" s="90"/>
    </row>
    <row r="526" spans="1:8" x14ac:dyDescent="0.3">
      <c r="A526" s="90"/>
      <c r="B526" s="90"/>
      <c r="C526" s="133"/>
      <c r="D526" s="90"/>
      <c r="E526" s="90"/>
      <c r="F526" s="90"/>
      <c r="G526" s="90"/>
      <c r="H526" s="90"/>
    </row>
    <row r="527" spans="1:8" x14ac:dyDescent="0.3">
      <c r="A527" s="90"/>
      <c r="B527" s="90"/>
      <c r="C527" s="133"/>
      <c r="D527" s="90"/>
      <c r="E527" s="90"/>
      <c r="F527" s="90"/>
      <c r="G527" s="90"/>
      <c r="H527" s="90"/>
    </row>
    <row r="528" spans="1:8" x14ac:dyDescent="0.3">
      <c r="A528" s="90"/>
      <c r="B528" s="90"/>
      <c r="C528" s="133"/>
      <c r="D528" s="90"/>
      <c r="E528" s="90"/>
      <c r="F528" s="90"/>
      <c r="G528" s="90"/>
      <c r="H528" s="90"/>
    </row>
    <row r="529" spans="1:8" x14ac:dyDescent="0.3">
      <c r="A529" s="90"/>
      <c r="B529" s="90"/>
      <c r="C529" s="133"/>
      <c r="D529" s="90"/>
      <c r="E529" s="90"/>
      <c r="F529" s="90"/>
      <c r="G529" s="90"/>
      <c r="H529" s="90"/>
    </row>
    <row r="530" spans="1:8" x14ac:dyDescent="0.3">
      <c r="A530" s="90"/>
      <c r="B530" s="90"/>
      <c r="C530" s="133"/>
      <c r="D530" s="90"/>
      <c r="E530" s="90"/>
      <c r="F530" s="90"/>
      <c r="G530" s="90"/>
      <c r="H530" s="90"/>
    </row>
    <row r="531" spans="1:8" x14ac:dyDescent="0.3">
      <c r="A531" s="90"/>
      <c r="B531" s="90"/>
      <c r="C531" s="133"/>
      <c r="D531" s="90"/>
      <c r="E531" s="90"/>
      <c r="F531" s="90"/>
      <c r="G531" s="90"/>
      <c r="H531" s="90"/>
    </row>
    <row r="532" spans="1:8" x14ac:dyDescent="0.3">
      <c r="A532" s="90"/>
      <c r="B532" s="90"/>
      <c r="C532" s="133"/>
      <c r="D532" s="90"/>
      <c r="E532" s="90"/>
      <c r="F532" s="90"/>
      <c r="G532" s="90"/>
      <c r="H532" s="90"/>
    </row>
    <row r="533" spans="1:8" x14ac:dyDescent="0.3">
      <c r="A533" s="90"/>
      <c r="B533" s="90"/>
      <c r="C533" s="133"/>
      <c r="D533" s="90"/>
      <c r="E533" s="90"/>
      <c r="F533" s="90"/>
      <c r="G533" s="90"/>
      <c r="H533" s="90"/>
    </row>
    <row r="534" spans="1:8" x14ac:dyDescent="0.3">
      <c r="A534" s="90"/>
      <c r="B534" s="90"/>
      <c r="C534" s="133"/>
      <c r="D534" s="90"/>
      <c r="E534" s="90"/>
      <c r="F534" s="90"/>
      <c r="G534" s="90"/>
      <c r="H534" s="90"/>
    </row>
    <row r="535" spans="1:8" x14ac:dyDescent="0.3">
      <c r="A535" s="90"/>
      <c r="B535" s="90"/>
      <c r="C535" s="133"/>
      <c r="D535" s="90"/>
      <c r="E535" s="90"/>
      <c r="F535" s="90"/>
      <c r="G535" s="90"/>
      <c r="H535" s="90"/>
    </row>
    <row r="536" spans="1:8" x14ac:dyDescent="0.3">
      <c r="A536" s="90"/>
      <c r="B536" s="90"/>
      <c r="C536" s="133"/>
      <c r="D536" s="90"/>
      <c r="E536" s="90"/>
      <c r="F536" s="90"/>
      <c r="G536" s="90"/>
      <c r="H536" s="90"/>
    </row>
    <row r="537" spans="1:8" x14ac:dyDescent="0.3">
      <c r="A537" s="90"/>
      <c r="B537" s="90"/>
      <c r="C537" s="133"/>
      <c r="D537" s="90"/>
      <c r="E537" s="90"/>
      <c r="F537" s="90"/>
      <c r="G537" s="90"/>
      <c r="H537" s="90"/>
    </row>
    <row r="538" spans="1:8" x14ac:dyDescent="0.3">
      <c r="A538" s="90"/>
      <c r="B538" s="90"/>
      <c r="C538" s="133"/>
      <c r="D538" s="90"/>
      <c r="E538" s="90"/>
      <c r="F538" s="90"/>
      <c r="G538" s="90"/>
      <c r="H538" s="90"/>
    </row>
    <row r="539" spans="1:8" x14ac:dyDescent="0.3">
      <c r="A539" s="90"/>
      <c r="B539" s="90"/>
      <c r="C539" s="133"/>
      <c r="D539" s="90"/>
      <c r="E539" s="90"/>
      <c r="F539" s="90"/>
      <c r="G539" s="90"/>
      <c r="H539" s="90"/>
    </row>
    <row r="540" spans="1:8" x14ac:dyDescent="0.3">
      <c r="A540" s="90"/>
      <c r="B540" s="90"/>
      <c r="C540" s="133"/>
      <c r="D540" s="90"/>
      <c r="E540" s="90"/>
      <c r="F540" s="90"/>
      <c r="G540" s="90"/>
      <c r="H540" s="90"/>
    </row>
    <row r="541" spans="1:8" x14ac:dyDescent="0.3">
      <c r="A541" s="90"/>
      <c r="B541" s="90"/>
      <c r="C541" s="133"/>
      <c r="D541" s="90"/>
      <c r="E541" s="90"/>
      <c r="F541" s="90"/>
      <c r="G541" s="90"/>
      <c r="H541" s="90"/>
    </row>
    <row r="542" spans="1:8" x14ac:dyDescent="0.3">
      <c r="A542" s="90"/>
      <c r="B542" s="90"/>
      <c r="C542" s="133"/>
      <c r="D542" s="90"/>
      <c r="E542" s="90"/>
      <c r="F542" s="90"/>
      <c r="G542" s="90"/>
      <c r="H542" s="90"/>
    </row>
    <row r="543" spans="1:8" x14ac:dyDescent="0.3">
      <c r="A543" s="90"/>
      <c r="B543" s="90"/>
      <c r="C543" s="133"/>
      <c r="D543" s="90"/>
      <c r="E543" s="90"/>
      <c r="F543" s="90"/>
      <c r="G543" s="90"/>
      <c r="H543" s="90"/>
    </row>
    <row r="544" spans="1:8" x14ac:dyDescent="0.3">
      <c r="A544" s="90"/>
      <c r="B544" s="90"/>
      <c r="C544" s="133"/>
      <c r="D544" s="90"/>
      <c r="E544" s="90"/>
      <c r="F544" s="90"/>
      <c r="G544" s="90"/>
      <c r="H544" s="90"/>
    </row>
    <row r="545" spans="1:8" x14ac:dyDescent="0.3">
      <c r="A545" s="90"/>
      <c r="B545" s="90"/>
      <c r="C545" s="133"/>
      <c r="D545" s="90"/>
      <c r="E545" s="90"/>
      <c r="F545" s="90"/>
      <c r="G545" s="90"/>
      <c r="H545" s="90"/>
    </row>
    <row r="546" spans="1:8" x14ac:dyDescent="0.3">
      <c r="A546" s="90"/>
      <c r="B546" s="90"/>
      <c r="C546" s="133"/>
      <c r="D546" s="90"/>
      <c r="E546" s="90"/>
      <c r="F546" s="90"/>
      <c r="G546" s="90"/>
      <c r="H546" s="90"/>
    </row>
    <row r="547" spans="1:8" x14ac:dyDescent="0.3">
      <c r="A547" s="90"/>
      <c r="B547" s="90"/>
      <c r="C547" s="133"/>
      <c r="D547" s="90"/>
      <c r="E547" s="90"/>
      <c r="F547" s="90"/>
      <c r="G547" s="90"/>
      <c r="H547" s="90"/>
    </row>
    <row r="548" spans="1:8" x14ac:dyDescent="0.3">
      <c r="A548" s="90"/>
      <c r="B548" s="90"/>
      <c r="C548" s="133"/>
      <c r="D548" s="90"/>
      <c r="E548" s="90"/>
      <c r="F548" s="90"/>
      <c r="G548" s="90"/>
      <c r="H548" s="90"/>
    </row>
    <row r="549" spans="1:8" x14ac:dyDescent="0.3">
      <c r="A549" s="90"/>
      <c r="B549" s="90"/>
      <c r="C549" s="133"/>
      <c r="D549" s="90"/>
      <c r="E549" s="90"/>
      <c r="F549" s="90"/>
      <c r="G549" s="90"/>
      <c r="H549" s="90"/>
    </row>
    <row r="550" spans="1:8" x14ac:dyDescent="0.3">
      <c r="A550" s="90"/>
      <c r="B550" s="90"/>
      <c r="C550" s="133"/>
      <c r="D550" s="90"/>
      <c r="E550" s="90"/>
      <c r="F550" s="90"/>
      <c r="G550" s="90"/>
      <c r="H550" s="90"/>
    </row>
    <row r="551" spans="1:8" x14ac:dyDescent="0.3">
      <c r="A551" s="90"/>
      <c r="B551" s="90"/>
      <c r="C551" s="133"/>
      <c r="D551" s="90"/>
      <c r="E551" s="90"/>
      <c r="F551" s="90"/>
      <c r="G551" s="90"/>
      <c r="H551" s="90"/>
    </row>
    <row r="552" spans="1:8" x14ac:dyDescent="0.3">
      <c r="A552" s="90"/>
      <c r="B552" s="90"/>
      <c r="C552" s="133"/>
      <c r="D552" s="90"/>
      <c r="E552" s="90"/>
      <c r="F552" s="90"/>
      <c r="G552" s="90"/>
      <c r="H552" s="90"/>
    </row>
    <row r="553" spans="1:8" x14ac:dyDescent="0.3">
      <c r="A553" s="90"/>
      <c r="B553" s="90"/>
      <c r="C553" s="133"/>
      <c r="D553" s="90"/>
      <c r="E553" s="90"/>
      <c r="F553" s="90"/>
      <c r="G553" s="90"/>
      <c r="H553" s="90"/>
    </row>
    <row r="554" spans="1:8" x14ac:dyDescent="0.3">
      <c r="A554" s="90"/>
      <c r="B554" s="90"/>
      <c r="C554" s="133"/>
      <c r="D554" s="90"/>
      <c r="E554" s="90"/>
      <c r="F554" s="90"/>
      <c r="G554" s="90"/>
      <c r="H554" s="90"/>
    </row>
    <row r="555" spans="1:8" x14ac:dyDescent="0.3">
      <c r="A555" s="90"/>
      <c r="B555" s="90"/>
      <c r="C555" s="133"/>
      <c r="D555" s="90"/>
      <c r="E555" s="90"/>
      <c r="F555" s="90"/>
      <c r="G555" s="90"/>
      <c r="H555" s="90"/>
    </row>
    <row r="556" spans="1:8" x14ac:dyDescent="0.3">
      <c r="A556" s="90"/>
      <c r="B556" s="90"/>
      <c r="C556" s="133"/>
      <c r="D556" s="90"/>
      <c r="E556" s="90"/>
      <c r="F556" s="90"/>
      <c r="G556" s="90"/>
      <c r="H556" s="90"/>
    </row>
    <row r="557" spans="1:8" x14ac:dyDescent="0.3">
      <c r="A557" s="90"/>
      <c r="B557" s="90"/>
      <c r="C557" s="133"/>
      <c r="D557" s="90"/>
      <c r="E557" s="90"/>
      <c r="F557" s="90"/>
      <c r="G557" s="90"/>
      <c r="H557" s="90"/>
    </row>
    <row r="558" spans="1:8" x14ac:dyDescent="0.3">
      <c r="A558" s="90"/>
      <c r="B558" s="90"/>
      <c r="C558" s="133"/>
      <c r="D558" s="90"/>
      <c r="E558" s="90"/>
      <c r="F558" s="90"/>
      <c r="G558" s="90"/>
      <c r="H558" s="90"/>
    </row>
    <row r="559" spans="1:8" x14ac:dyDescent="0.3">
      <c r="A559" s="90"/>
      <c r="B559" s="90"/>
      <c r="C559" s="133"/>
      <c r="D559" s="90"/>
      <c r="E559" s="90"/>
      <c r="F559" s="90"/>
      <c r="G559" s="90"/>
      <c r="H559" s="90"/>
    </row>
    <row r="560" spans="1:8" x14ac:dyDescent="0.3">
      <c r="A560" s="90"/>
      <c r="B560" s="90"/>
      <c r="C560" s="133"/>
      <c r="D560" s="90"/>
      <c r="E560" s="90"/>
      <c r="F560" s="90"/>
      <c r="G560" s="90"/>
      <c r="H560" s="90"/>
    </row>
    <row r="561" spans="1:8" x14ac:dyDescent="0.3">
      <c r="A561" s="90"/>
      <c r="B561" s="90"/>
      <c r="C561" s="133"/>
      <c r="D561" s="90"/>
      <c r="E561" s="90"/>
      <c r="F561" s="90"/>
      <c r="G561" s="90"/>
      <c r="H561" s="90"/>
    </row>
    <row r="562" spans="1:8" x14ac:dyDescent="0.3">
      <c r="A562" s="90"/>
      <c r="B562" s="90"/>
      <c r="C562" s="133"/>
      <c r="D562" s="90"/>
      <c r="E562" s="90"/>
      <c r="F562" s="90"/>
      <c r="G562" s="90"/>
      <c r="H562" s="90"/>
    </row>
    <row r="563" spans="1:8" x14ac:dyDescent="0.3">
      <c r="A563" s="90"/>
      <c r="B563" s="90"/>
      <c r="C563" s="133"/>
      <c r="D563" s="90"/>
      <c r="E563" s="90"/>
      <c r="F563" s="90"/>
      <c r="G563" s="90"/>
      <c r="H563" s="90"/>
    </row>
    <row r="564" spans="1:8" x14ac:dyDescent="0.3">
      <c r="A564" s="90"/>
      <c r="B564" s="90"/>
      <c r="C564" s="133"/>
      <c r="D564" s="90"/>
      <c r="E564" s="90"/>
      <c r="F564" s="90"/>
      <c r="G564" s="90"/>
      <c r="H564" s="90"/>
    </row>
    <row r="565" spans="1:8" x14ac:dyDescent="0.3">
      <c r="A565" s="90"/>
      <c r="B565" s="90"/>
      <c r="C565" s="133"/>
      <c r="D565" s="90"/>
      <c r="E565" s="90"/>
      <c r="F565" s="90"/>
      <c r="G565" s="90"/>
      <c r="H565" s="90"/>
    </row>
    <row r="566" spans="1:8" x14ac:dyDescent="0.3">
      <c r="A566" s="90"/>
      <c r="B566" s="90"/>
      <c r="C566" s="133"/>
      <c r="D566" s="90"/>
      <c r="E566" s="90"/>
      <c r="F566" s="90"/>
      <c r="G566" s="90"/>
      <c r="H566" s="90"/>
    </row>
    <row r="567" spans="1:8" x14ac:dyDescent="0.3">
      <c r="A567" s="90"/>
      <c r="B567" s="90"/>
      <c r="C567" s="133"/>
      <c r="D567" s="90"/>
      <c r="E567" s="90"/>
      <c r="F567" s="90"/>
      <c r="G567" s="90"/>
      <c r="H567" s="90"/>
    </row>
    <row r="568" spans="1:8" x14ac:dyDescent="0.3">
      <c r="A568" s="90"/>
      <c r="B568" s="90"/>
      <c r="C568" s="133"/>
      <c r="D568" s="90"/>
      <c r="E568" s="90"/>
      <c r="F568" s="90"/>
      <c r="G568" s="90"/>
      <c r="H568" s="90"/>
    </row>
    <row r="569" spans="1:8" x14ac:dyDescent="0.3">
      <c r="A569" s="90"/>
      <c r="B569" s="90"/>
      <c r="C569" s="133"/>
      <c r="D569" s="90"/>
      <c r="E569" s="90"/>
      <c r="F569" s="90"/>
      <c r="G569" s="90"/>
      <c r="H569" s="90"/>
    </row>
    <row r="570" spans="1:8" x14ac:dyDescent="0.3">
      <c r="A570" s="90"/>
      <c r="B570" s="90"/>
      <c r="C570" s="133"/>
      <c r="D570" s="90"/>
      <c r="E570" s="90"/>
      <c r="F570" s="90"/>
      <c r="G570" s="90"/>
      <c r="H570" s="90"/>
    </row>
    <row r="571" spans="1:8" x14ac:dyDescent="0.3">
      <c r="A571" s="90"/>
      <c r="B571" s="90"/>
      <c r="C571" s="133"/>
      <c r="D571" s="90"/>
      <c r="E571" s="90"/>
      <c r="F571" s="90"/>
      <c r="G571" s="90"/>
      <c r="H571" s="90"/>
    </row>
    <row r="572" spans="1:8" x14ac:dyDescent="0.3">
      <c r="A572" s="90"/>
      <c r="B572" s="90"/>
      <c r="C572" s="133"/>
      <c r="D572" s="90"/>
      <c r="E572" s="90"/>
      <c r="F572" s="90"/>
      <c r="G572" s="90"/>
      <c r="H572" s="90"/>
    </row>
    <row r="573" spans="1:8" x14ac:dyDescent="0.3">
      <c r="A573" s="90"/>
      <c r="B573" s="90"/>
      <c r="C573" s="133"/>
      <c r="D573" s="90"/>
      <c r="E573" s="90"/>
      <c r="F573" s="90"/>
      <c r="G573" s="90"/>
      <c r="H573" s="90"/>
    </row>
    <row r="574" spans="1:8" x14ac:dyDescent="0.3">
      <c r="A574" s="90"/>
      <c r="B574" s="90"/>
      <c r="C574" s="133"/>
      <c r="D574" s="90"/>
      <c r="E574" s="90"/>
      <c r="F574" s="90"/>
      <c r="G574" s="90"/>
      <c r="H574" s="90"/>
    </row>
    <row r="575" spans="1:8" x14ac:dyDescent="0.3">
      <c r="A575" s="90"/>
      <c r="B575" s="90"/>
      <c r="C575" s="133"/>
      <c r="D575" s="90"/>
      <c r="E575" s="90"/>
      <c r="F575" s="90"/>
      <c r="G575" s="90"/>
      <c r="H575" s="90"/>
    </row>
    <row r="576" spans="1:8" x14ac:dyDescent="0.3">
      <c r="A576" s="90"/>
      <c r="B576" s="90"/>
      <c r="C576" s="133"/>
      <c r="D576" s="90"/>
      <c r="E576" s="90"/>
      <c r="F576" s="90"/>
      <c r="G576" s="90"/>
      <c r="H576" s="90"/>
    </row>
    <row r="577" spans="1:8" x14ac:dyDescent="0.3">
      <c r="A577" s="90"/>
      <c r="B577" s="90"/>
      <c r="C577" s="133"/>
      <c r="D577" s="90"/>
      <c r="E577" s="90"/>
      <c r="F577" s="90"/>
      <c r="G577" s="90"/>
      <c r="H577" s="90"/>
    </row>
    <row r="578" spans="1:8" x14ac:dyDescent="0.3">
      <c r="A578" s="90"/>
      <c r="B578" s="90"/>
      <c r="C578" s="133"/>
      <c r="D578" s="90"/>
      <c r="E578" s="90"/>
      <c r="F578" s="90"/>
      <c r="G578" s="90"/>
      <c r="H578" s="90"/>
    </row>
    <row r="579" spans="1:8" x14ac:dyDescent="0.3">
      <c r="A579" s="90"/>
      <c r="B579" s="90"/>
      <c r="C579" s="133"/>
      <c r="D579" s="90"/>
      <c r="E579" s="90"/>
      <c r="F579" s="90"/>
      <c r="G579" s="90"/>
      <c r="H579" s="90"/>
    </row>
    <row r="580" spans="1:8" x14ac:dyDescent="0.3">
      <c r="A580" s="90"/>
      <c r="B580" s="90"/>
      <c r="C580" s="133"/>
      <c r="D580" s="90"/>
      <c r="E580" s="90"/>
      <c r="F580" s="90"/>
      <c r="G580" s="90"/>
      <c r="H580" s="90"/>
    </row>
    <row r="581" spans="1:8" x14ac:dyDescent="0.3">
      <c r="A581" s="90"/>
      <c r="B581" s="90"/>
      <c r="C581" s="133"/>
      <c r="D581" s="90"/>
      <c r="E581" s="90"/>
      <c r="F581" s="90"/>
      <c r="G581" s="90"/>
      <c r="H581" s="90"/>
    </row>
    <row r="582" spans="1:8" x14ac:dyDescent="0.3">
      <c r="A582" s="90"/>
      <c r="B582" s="90"/>
      <c r="C582" s="133"/>
      <c r="D582" s="90"/>
      <c r="E582" s="90"/>
      <c r="F582" s="90"/>
      <c r="G582" s="90"/>
      <c r="H582" s="90"/>
    </row>
    <row r="583" spans="1:8" x14ac:dyDescent="0.3">
      <c r="A583" s="90"/>
      <c r="B583" s="90"/>
      <c r="C583" s="133"/>
      <c r="D583" s="90"/>
      <c r="E583" s="90"/>
      <c r="F583" s="90"/>
      <c r="G583" s="90"/>
      <c r="H583" s="90"/>
    </row>
    <row r="584" spans="1:8" x14ac:dyDescent="0.3">
      <c r="A584" s="90"/>
      <c r="B584" s="90"/>
      <c r="C584" s="133"/>
      <c r="D584" s="90"/>
      <c r="E584" s="90"/>
      <c r="F584" s="90"/>
      <c r="G584" s="90"/>
      <c r="H584" s="90"/>
    </row>
    <row r="585" spans="1:8" x14ac:dyDescent="0.3">
      <c r="A585" s="90"/>
      <c r="B585" s="90"/>
      <c r="C585" s="133"/>
      <c r="D585" s="90"/>
      <c r="E585" s="90"/>
      <c r="F585" s="90"/>
      <c r="G585" s="90"/>
      <c r="H585" s="90"/>
    </row>
    <row r="586" spans="1:8" x14ac:dyDescent="0.3">
      <c r="A586" s="90"/>
      <c r="B586" s="90"/>
      <c r="C586" s="133"/>
      <c r="D586" s="90"/>
      <c r="E586" s="90"/>
      <c r="F586" s="90"/>
      <c r="G586" s="90"/>
      <c r="H586" s="90"/>
    </row>
    <row r="587" spans="1:8" x14ac:dyDescent="0.3">
      <c r="A587" s="90"/>
      <c r="B587" s="90"/>
      <c r="C587" s="133"/>
      <c r="D587" s="90"/>
      <c r="E587" s="90"/>
      <c r="F587" s="90"/>
      <c r="G587" s="90"/>
      <c r="H587" s="90"/>
    </row>
    <row r="588" spans="1:8" x14ac:dyDescent="0.3">
      <c r="A588" s="90"/>
      <c r="B588" s="90"/>
      <c r="C588" s="133"/>
      <c r="D588" s="90"/>
      <c r="E588" s="90"/>
      <c r="F588" s="90"/>
      <c r="G588" s="90"/>
      <c r="H588" s="90"/>
    </row>
    <row r="589" spans="1:8" x14ac:dyDescent="0.3">
      <c r="A589" s="90"/>
      <c r="B589" s="90"/>
      <c r="C589" s="133"/>
      <c r="D589" s="90"/>
      <c r="E589" s="90"/>
      <c r="F589" s="90"/>
      <c r="G589" s="90"/>
      <c r="H589" s="90"/>
    </row>
    <row r="590" spans="1:8" x14ac:dyDescent="0.3">
      <c r="A590" s="90"/>
      <c r="B590" s="90"/>
      <c r="C590" s="133"/>
      <c r="D590" s="90"/>
      <c r="E590" s="90"/>
      <c r="F590" s="90"/>
      <c r="G590" s="90"/>
      <c r="H590" s="90"/>
    </row>
    <row r="591" spans="1:8" x14ac:dyDescent="0.3">
      <c r="A591" s="90"/>
      <c r="B591" s="90"/>
      <c r="C591" s="133"/>
      <c r="D591" s="90"/>
      <c r="E591" s="90"/>
      <c r="F591" s="90"/>
      <c r="G591" s="90"/>
      <c r="H591" s="90"/>
    </row>
    <row r="592" spans="1:8" x14ac:dyDescent="0.3">
      <c r="A592" s="90"/>
      <c r="B592" s="90"/>
      <c r="C592" s="133"/>
      <c r="D592" s="90"/>
      <c r="E592" s="90"/>
      <c r="F592" s="90"/>
      <c r="G592" s="90"/>
      <c r="H592" s="90"/>
    </row>
    <row r="593" spans="1:8" x14ac:dyDescent="0.3">
      <c r="A593" s="90"/>
      <c r="B593" s="90"/>
      <c r="C593" s="133"/>
      <c r="D593" s="90"/>
      <c r="E593" s="90"/>
      <c r="F593" s="90"/>
      <c r="G593" s="90"/>
      <c r="H593" s="90"/>
    </row>
    <row r="594" spans="1:8" x14ac:dyDescent="0.3">
      <c r="A594" s="90"/>
      <c r="B594" s="90"/>
      <c r="C594" s="133"/>
      <c r="D594" s="90"/>
      <c r="E594" s="90"/>
      <c r="F594" s="90"/>
      <c r="G594" s="90"/>
      <c r="H594" s="90"/>
    </row>
    <row r="595" spans="1:8" x14ac:dyDescent="0.3">
      <c r="A595" s="90"/>
      <c r="B595" s="90"/>
      <c r="C595" s="133"/>
      <c r="D595" s="90"/>
      <c r="E595" s="90"/>
      <c r="F595" s="90"/>
      <c r="G595" s="90"/>
      <c r="H595" s="90"/>
    </row>
    <row r="596" spans="1:8" x14ac:dyDescent="0.3">
      <c r="A596" s="90"/>
      <c r="B596" s="90"/>
      <c r="C596" s="133"/>
      <c r="D596" s="90"/>
      <c r="E596" s="90"/>
      <c r="F596" s="90"/>
      <c r="G596" s="90"/>
      <c r="H596" s="90"/>
    </row>
    <row r="597" spans="1:8" x14ac:dyDescent="0.3">
      <c r="A597" s="90"/>
      <c r="B597" s="90"/>
      <c r="C597" s="133"/>
      <c r="D597" s="90"/>
      <c r="E597" s="90"/>
      <c r="F597" s="90"/>
      <c r="G597" s="90"/>
      <c r="H597" s="90"/>
    </row>
    <row r="598" spans="1:8" x14ac:dyDescent="0.3">
      <c r="A598" s="90"/>
      <c r="B598" s="90"/>
      <c r="C598" s="133"/>
      <c r="D598" s="90"/>
      <c r="E598" s="90"/>
      <c r="F598" s="90"/>
      <c r="G598" s="90"/>
      <c r="H598" s="90"/>
    </row>
    <row r="599" spans="1:8" x14ac:dyDescent="0.3">
      <c r="A599" s="90"/>
      <c r="B599" s="90"/>
      <c r="C599" s="133"/>
      <c r="D599" s="90"/>
      <c r="E599" s="90"/>
      <c r="F599" s="90"/>
      <c r="G599" s="90"/>
      <c r="H599" s="90"/>
    </row>
    <row r="600" spans="1:8" x14ac:dyDescent="0.3">
      <c r="A600" s="90"/>
      <c r="B600" s="90"/>
      <c r="C600" s="133"/>
      <c r="D600" s="90"/>
      <c r="E600" s="90"/>
      <c r="F600" s="90"/>
      <c r="G600" s="90"/>
      <c r="H600" s="90"/>
    </row>
    <row r="601" spans="1:8" x14ac:dyDescent="0.3">
      <c r="A601" s="90"/>
      <c r="B601" s="90"/>
      <c r="C601" s="133"/>
      <c r="D601" s="90"/>
      <c r="E601" s="90"/>
      <c r="F601" s="90"/>
      <c r="G601" s="90"/>
      <c r="H601" s="90"/>
    </row>
    <row r="602" spans="1:8" x14ac:dyDescent="0.3">
      <c r="A602" s="90"/>
      <c r="B602" s="90"/>
      <c r="C602" s="133"/>
      <c r="D602" s="90"/>
      <c r="E602" s="90"/>
      <c r="F602" s="90"/>
      <c r="G602" s="90"/>
      <c r="H602" s="90"/>
    </row>
    <row r="603" spans="1:8" x14ac:dyDescent="0.3">
      <c r="A603" s="90"/>
      <c r="B603" s="90"/>
      <c r="C603" s="133"/>
      <c r="D603" s="90"/>
      <c r="E603" s="90"/>
      <c r="F603" s="90"/>
      <c r="G603" s="90"/>
      <c r="H603" s="90"/>
    </row>
    <row r="604" spans="1:8" x14ac:dyDescent="0.3">
      <c r="A604" s="90"/>
      <c r="B604" s="90"/>
      <c r="C604" s="133"/>
      <c r="D604" s="90"/>
      <c r="E604" s="90"/>
      <c r="F604" s="90"/>
      <c r="G604" s="90"/>
      <c r="H604" s="90"/>
    </row>
    <row r="605" spans="1:8" x14ac:dyDescent="0.3">
      <c r="A605" s="90"/>
      <c r="B605" s="90"/>
      <c r="C605" s="133"/>
      <c r="D605" s="90"/>
      <c r="E605" s="90"/>
      <c r="F605" s="90"/>
      <c r="G605" s="90"/>
      <c r="H605" s="90"/>
    </row>
    <row r="606" spans="1:8" x14ac:dyDescent="0.3">
      <c r="A606" s="90"/>
      <c r="B606" s="90"/>
      <c r="C606" s="133"/>
      <c r="D606" s="90"/>
      <c r="E606" s="90"/>
      <c r="F606" s="90"/>
      <c r="G606" s="90"/>
      <c r="H606" s="90"/>
    </row>
    <row r="607" spans="1:8" x14ac:dyDescent="0.3">
      <c r="A607" s="90"/>
      <c r="B607" s="90"/>
      <c r="C607" s="133"/>
      <c r="D607" s="90"/>
      <c r="E607" s="90"/>
      <c r="F607" s="90"/>
      <c r="G607" s="90"/>
      <c r="H607" s="90"/>
    </row>
    <row r="608" spans="1:8" x14ac:dyDescent="0.3">
      <c r="A608" s="90"/>
      <c r="B608" s="90"/>
      <c r="C608" s="133"/>
      <c r="D608" s="90"/>
      <c r="E608" s="90"/>
      <c r="F608" s="90"/>
      <c r="G608" s="90"/>
      <c r="H608" s="90"/>
    </row>
    <row r="609" spans="1:8" x14ac:dyDescent="0.3">
      <c r="A609" s="90"/>
      <c r="B609" s="90"/>
      <c r="C609" s="133"/>
      <c r="D609" s="90"/>
      <c r="E609" s="90"/>
      <c r="F609" s="90"/>
      <c r="G609" s="90"/>
      <c r="H609" s="90"/>
    </row>
    <row r="610" spans="1:8" x14ac:dyDescent="0.3">
      <c r="A610" s="90"/>
      <c r="B610" s="90"/>
      <c r="C610" s="133"/>
      <c r="D610" s="90"/>
      <c r="E610" s="90"/>
      <c r="F610" s="90"/>
      <c r="G610" s="90"/>
      <c r="H610" s="90"/>
    </row>
    <row r="611" spans="1:8" x14ac:dyDescent="0.3">
      <c r="A611" s="90"/>
      <c r="B611" s="90"/>
      <c r="C611" s="133"/>
      <c r="D611" s="90"/>
      <c r="E611" s="90"/>
      <c r="F611" s="90"/>
      <c r="G611" s="90"/>
      <c r="H611" s="90"/>
    </row>
    <row r="612" spans="1:8" x14ac:dyDescent="0.3">
      <c r="A612" s="90"/>
      <c r="B612" s="90"/>
      <c r="C612" s="133"/>
      <c r="D612" s="90"/>
      <c r="E612" s="90"/>
      <c r="F612" s="90"/>
      <c r="G612" s="90"/>
      <c r="H612" s="90"/>
    </row>
    <row r="613" spans="1:8" x14ac:dyDescent="0.3">
      <c r="A613" s="90"/>
      <c r="B613" s="90"/>
      <c r="C613" s="133"/>
      <c r="D613" s="90"/>
      <c r="E613" s="90"/>
      <c r="F613" s="90"/>
      <c r="G613" s="90"/>
      <c r="H613" s="90"/>
    </row>
    <row r="614" spans="1:8" x14ac:dyDescent="0.3">
      <c r="A614" s="90"/>
      <c r="B614" s="90"/>
      <c r="C614" s="133"/>
      <c r="D614" s="90"/>
      <c r="E614" s="90"/>
      <c r="F614" s="90"/>
      <c r="G614" s="90"/>
      <c r="H614" s="90"/>
    </row>
    <row r="615" spans="1:8" x14ac:dyDescent="0.3">
      <c r="A615" s="90"/>
      <c r="B615" s="90"/>
      <c r="C615" s="133"/>
      <c r="D615" s="90"/>
      <c r="E615" s="90"/>
      <c r="F615" s="90"/>
      <c r="G615" s="90"/>
      <c r="H615" s="90"/>
    </row>
    <row r="616" spans="1:8" x14ac:dyDescent="0.3">
      <c r="A616" s="90"/>
      <c r="B616" s="90"/>
      <c r="C616" s="133"/>
      <c r="D616" s="90"/>
      <c r="E616" s="90"/>
      <c r="F616" s="90"/>
      <c r="G616" s="90"/>
      <c r="H616" s="90"/>
    </row>
    <row r="617" spans="1:8" x14ac:dyDescent="0.3">
      <c r="A617" s="90"/>
      <c r="B617" s="90"/>
      <c r="C617" s="133"/>
      <c r="D617" s="90"/>
      <c r="E617" s="90"/>
      <c r="F617" s="90"/>
      <c r="G617" s="90"/>
      <c r="H617" s="90"/>
    </row>
    <row r="618" spans="1:8" x14ac:dyDescent="0.3">
      <c r="A618" s="90"/>
      <c r="B618" s="90"/>
      <c r="C618" s="133"/>
      <c r="D618" s="90"/>
      <c r="E618" s="90"/>
      <c r="F618" s="90"/>
      <c r="G618" s="90"/>
      <c r="H618" s="90"/>
    </row>
    <row r="619" spans="1:8" x14ac:dyDescent="0.3">
      <c r="A619" s="90"/>
      <c r="B619" s="90"/>
      <c r="C619" s="133"/>
      <c r="D619" s="90"/>
      <c r="E619" s="90"/>
      <c r="F619" s="90"/>
      <c r="G619" s="90"/>
      <c r="H619" s="90"/>
    </row>
    <row r="620" spans="1:8" x14ac:dyDescent="0.3">
      <c r="A620" s="90"/>
      <c r="B620" s="90"/>
      <c r="C620" s="133"/>
      <c r="D620" s="90"/>
      <c r="E620" s="90"/>
      <c r="F620" s="90"/>
      <c r="G620" s="90"/>
      <c r="H620" s="90"/>
    </row>
    <row r="621" spans="1:8" x14ac:dyDescent="0.3">
      <c r="A621" s="90"/>
      <c r="B621" s="90"/>
      <c r="C621" s="133"/>
      <c r="D621" s="90"/>
      <c r="E621" s="90"/>
      <c r="F621" s="90"/>
      <c r="G621" s="90"/>
      <c r="H621" s="90"/>
    </row>
    <row r="622" spans="1:8" x14ac:dyDescent="0.3">
      <c r="A622" s="90"/>
      <c r="B622" s="90"/>
      <c r="C622" s="133"/>
      <c r="D622" s="90"/>
      <c r="E622" s="90"/>
      <c r="F622" s="90"/>
      <c r="G622" s="90"/>
      <c r="H622" s="90"/>
    </row>
    <row r="623" spans="1:8" x14ac:dyDescent="0.3">
      <c r="A623" s="90"/>
      <c r="B623" s="90"/>
      <c r="C623" s="133"/>
      <c r="D623" s="90"/>
      <c r="E623" s="90"/>
      <c r="F623" s="90"/>
      <c r="G623" s="90"/>
      <c r="H623" s="90"/>
    </row>
    <row r="624" spans="1:8" x14ac:dyDescent="0.3">
      <c r="A624" s="90"/>
      <c r="B624" s="90"/>
      <c r="C624" s="133"/>
      <c r="D624" s="90"/>
      <c r="E624" s="90"/>
      <c r="F624" s="90"/>
      <c r="G624" s="90"/>
      <c r="H624" s="90"/>
    </row>
    <row r="625" spans="1:8" x14ac:dyDescent="0.3">
      <c r="A625" s="90"/>
      <c r="B625" s="90"/>
      <c r="C625" s="133"/>
      <c r="D625" s="90"/>
      <c r="E625" s="90"/>
      <c r="F625" s="90"/>
      <c r="G625" s="90"/>
      <c r="H625" s="90"/>
    </row>
    <row r="626" spans="1:8" x14ac:dyDescent="0.3">
      <c r="A626" s="90"/>
      <c r="B626" s="90"/>
      <c r="C626" s="133"/>
      <c r="D626" s="90"/>
      <c r="E626" s="90"/>
      <c r="F626" s="90"/>
      <c r="G626" s="90"/>
      <c r="H626" s="90"/>
    </row>
    <row r="627" spans="1:8" x14ac:dyDescent="0.3">
      <c r="A627" s="90"/>
      <c r="B627" s="90"/>
      <c r="C627" s="133"/>
      <c r="D627" s="90"/>
      <c r="E627" s="90"/>
      <c r="F627" s="90"/>
      <c r="G627" s="90"/>
      <c r="H627" s="90"/>
    </row>
    <row r="628" spans="1:8" x14ac:dyDescent="0.3">
      <c r="A628" s="90"/>
      <c r="B628" s="90"/>
      <c r="C628" s="133"/>
      <c r="D628" s="90"/>
      <c r="E628" s="90"/>
      <c r="F628" s="90"/>
      <c r="G628" s="90"/>
      <c r="H628" s="90"/>
    </row>
    <row r="629" spans="1:8" x14ac:dyDescent="0.3">
      <c r="A629" s="90"/>
      <c r="B629" s="90"/>
      <c r="C629" s="133"/>
      <c r="D629" s="90"/>
      <c r="E629" s="90"/>
      <c r="F629" s="90"/>
      <c r="G629" s="90"/>
      <c r="H629" s="90"/>
    </row>
    <row r="630" spans="1:8" x14ac:dyDescent="0.3">
      <c r="A630" s="90"/>
      <c r="B630" s="90"/>
      <c r="C630" s="133"/>
      <c r="D630" s="90"/>
      <c r="E630" s="90"/>
      <c r="F630" s="90"/>
      <c r="G630" s="90"/>
      <c r="H630" s="90"/>
    </row>
    <row r="631" spans="1:8" x14ac:dyDescent="0.3">
      <c r="A631" s="90"/>
      <c r="B631" s="90"/>
      <c r="C631" s="133"/>
      <c r="D631" s="90"/>
      <c r="E631" s="90"/>
      <c r="F631" s="90"/>
      <c r="G631" s="90"/>
      <c r="H631" s="90"/>
    </row>
    <row r="632" spans="1:8" x14ac:dyDescent="0.3">
      <c r="A632" s="90"/>
      <c r="B632" s="90"/>
      <c r="C632" s="133"/>
      <c r="D632" s="90"/>
      <c r="E632" s="90"/>
      <c r="F632" s="90"/>
      <c r="G632" s="90"/>
      <c r="H632" s="90"/>
    </row>
    <row r="633" spans="1:8" x14ac:dyDescent="0.3">
      <c r="A633" s="90"/>
      <c r="B633" s="90"/>
      <c r="C633" s="133"/>
      <c r="D633" s="90"/>
      <c r="E633" s="90"/>
      <c r="F633" s="90"/>
      <c r="G633" s="90"/>
      <c r="H633" s="90"/>
    </row>
    <row r="634" spans="1:8" x14ac:dyDescent="0.3">
      <c r="A634" s="90"/>
      <c r="B634" s="90"/>
      <c r="C634" s="133"/>
      <c r="D634" s="90"/>
      <c r="E634" s="90"/>
      <c r="F634" s="90"/>
      <c r="G634" s="90"/>
      <c r="H634" s="90"/>
    </row>
    <row r="635" spans="1:8" x14ac:dyDescent="0.3">
      <c r="A635" s="90"/>
      <c r="B635" s="90"/>
      <c r="C635" s="133"/>
      <c r="D635" s="90"/>
      <c r="E635" s="90"/>
      <c r="F635" s="90"/>
      <c r="G635" s="90"/>
      <c r="H635" s="90"/>
    </row>
    <row r="636" spans="1:8" x14ac:dyDescent="0.3">
      <c r="A636" s="90"/>
      <c r="B636" s="90"/>
      <c r="C636" s="133"/>
      <c r="D636" s="90"/>
      <c r="E636" s="90"/>
      <c r="F636" s="90"/>
      <c r="G636" s="90"/>
      <c r="H636" s="90"/>
    </row>
    <row r="637" spans="1:8" x14ac:dyDescent="0.3">
      <c r="A637" s="90"/>
      <c r="B637" s="90"/>
      <c r="C637" s="133"/>
      <c r="D637" s="90"/>
      <c r="E637" s="90"/>
      <c r="F637" s="90"/>
      <c r="G637" s="90"/>
      <c r="H637" s="90"/>
    </row>
    <row r="638" spans="1:8" x14ac:dyDescent="0.3">
      <c r="A638" s="90"/>
      <c r="B638" s="90"/>
      <c r="C638" s="133"/>
      <c r="D638" s="90"/>
      <c r="E638" s="90"/>
      <c r="F638" s="90"/>
      <c r="G638" s="90"/>
      <c r="H638" s="90"/>
    </row>
    <row r="639" spans="1:8" x14ac:dyDescent="0.3">
      <c r="A639" s="90"/>
      <c r="B639" s="90"/>
      <c r="C639" s="133"/>
      <c r="D639" s="90"/>
      <c r="E639" s="90"/>
      <c r="F639" s="90"/>
      <c r="G639" s="90"/>
      <c r="H639" s="90"/>
    </row>
    <row r="640" spans="1:8" x14ac:dyDescent="0.3">
      <c r="A640" s="90"/>
      <c r="B640" s="90"/>
      <c r="C640" s="133"/>
      <c r="D640" s="90"/>
      <c r="E640" s="90"/>
      <c r="F640" s="90"/>
      <c r="G640" s="90"/>
      <c r="H640" s="90"/>
    </row>
    <row r="641" spans="1:8" x14ac:dyDescent="0.3">
      <c r="A641" s="90"/>
      <c r="B641" s="90"/>
      <c r="C641" s="133"/>
      <c r="D641" s="90"/>
      <c r="E641" s="90"/>
      <c r="F641" s="90"/>
      <c r="G641" s="90"/>
      <c r="H641" s="90"/>
    </row>
    <row r="642" spans="1:8" x14ac:dyDescent="0.3">
      <c r="A642" s="90"/>
      <c r="B642" s="90"/>
      <c r="C642" s="133"/>
      <c r="D642" s="90"/>
      <c r="E642" s="90"/>
      <c r="F642" s="90"/>
      <c r="G642" s="90"/>
      <c r="H642" s="90"/>
    </row>
    <row r="643" spans="1:8" x14ac:dyDescent="0.3">
      <c r="A643" s="90"/>
      <c r="B643" s="90"/>
      <c r="C643" s="133"/>
      <c r="D643" s="90"/>
      <c r="E643" s="90"/>
      <c r="F643" s="90"/>
      <c r="G643" s="90"/>
      <c r="H643" s="90"/>
    </row>
    <row r="644" spans="1:8" x14ac:dyDescent="0.3">
      <c r="A644" s="90"/>
      <c r="B644" s="90"/>
      <c r="C644" s="133"/>
      <c r="D644" s="90"/>
      <c r="E644" s="90"/>
      <c r="F644" s="90"/>
      <c r="G644" s="90"/>
      <c r="H644" s="90"/>
    </row>
    <row r="645" spans="1:8" x14ac:dyDescent="0.3">
      <c r="A645" s="90"/>
      <c r="B645" s="90"/>
      <c r="C645" s="133"/>
      <c r="D645" s="90"/>
      <c r="E645" s="90"/>
      <c r="F645" s="90"/>
      <c r="G645" s="90"/>
      <c r="H645" s="90"/>
    </row>
    <row r="646" spans="1:8" x14ac:dyDescent="0.3">
      <c r="A646" s="90"/>
      <c r="B646" s="90"/>
      <c r="C646" s="133"/>
      <c r="D646" s="90"/>
      <c r="E646" s="90"/>
      <c r="F646" s="90"/>
      <c r="G646" s="90"/>
      <c r="H646" s="90"/>
    </row>
    <row r="647" spans="1:8" x14ac:dyDescent="0.3">
      <c r="A647" s="90"/>
      <c r="B647" s="90"/>
      <c r="C647" s="133"/>
      <c r="D647" s="90"/>
      <c r="E647" s="90"/>
      <c r="F647" s="90"/>
      <c r="G647" s="90"/>
      <c r="H647" s="90"/>
    </row>
    <row r="648" spans="1:8" x14ac:dyDescent="0.3">
      <c r="A648" s="90"/>
      <c r="B648" s="90"/>
      <c r="C648" s="133"/>
      <c r="D648" s="90"/>
      <c r="E648" s="90"/>
      <c r="F648" s="90"/>
      <c r="G648" s="90"/>
      <c r="H648" s="90"/>
    </row>
    <row r="649" spans="1:8" x14ac:dyDescent="0.3">
      <c r="A649" s="90"/>
      <c r="B649" s="90"/>
      <c r="C649" s="133"/>
      <c r="D649" s="90"/>
      <c r="E649" s="90"/>
      <c r="F649" s="90"/>
      <c r="G649" s="90"/>
      <c r="H649" s="90"/>
    </row>
    <row r="650" spans="1:8" x14ac:dyDescent="0.3">
      <c r="A650" s="90"/>
      <c r="B650" s="90"/>
      <c r="C650" s="133"/>
      <c r="D650" s="90"/>
      <c r="E650" s="90"/>
      <c r="F650" s="90"/>
      <c r="G650" s="90"/>
      <c r="H650" s="90"/>
    </row>
    <row r="651" spans="1:8" x14ac:dyDescent="0.3">
      <c r="A651" s="90"/>
      <c r="B651" s="90"/>
      <c r="C651" s="133"/>
      <c r="D651" s="90"/>
      <c r="E651" s="90"/>
      <c r="F651" s="90"/>
      <c r="G651" s="90"/>
      <c r="H651" s="90"/>
    </row>
    <row r="652" spans="1:8" x14ac:dyDescent="0.3">
      <c r="A652" s="90"/>
      <c r="B652" s="90"/>
      <c r="C652" s="133"/>
      <c r="D652" s="90"/>
      <c r="E652" s="90"/>
      <c r="F652" s="90"/>
      <c r="G652" s="90"/>
      <c r="H652" s="90"/>
    </row>
    <row r="653" spans="1:8" x14ac:dyDescent="0.3">
      <c r="A653" s="90"/>
      <c r="B653" s="90"/>
      <c r="C653" s="133"/>
      <c r="D653" s="90"/>
      <c r="E653" s="90"/>
      <c r="F653" s="90"/>
      <c r="G653" s="90"/>
      <c r="H653" s="90"/>
    </row>
    <row r="654" spans="1:8" x14ac:dyDescent="0.3">
      <c r="A654" s="90"/>
      <c r="B654" s="90"/>
      <c r="C654" s="133"/>
      <c r="D654" s="90"/>
      <c r="E654" s="90"/>
      <c r="F654" s="90"/>
      <c r="G654" s="90"/>
      <c r="H654" s="90"/>
    </row>
  </sheetData>
  <sheetProtection formatCells="0" formatColumns="0" formatRows="0" sort="0" autoFilter="0" pivotTables="0"/>
  <protectedRanges>
    <protectedRange algorithmName="SHA-512" hashValue="M3uf1unHyZHWfWPnHu/2Fb70Ouk8e4MtfgAVUobh8bF3OrYnqjly5FPczTwTWVhToYMj0xmdiRSisDjQnCmyBw==" saltValue="gq2af26hJe36le7slXfyZQ==" spinCount="100000" sqref="F132:G132 B143:G143 B144:D144 F144:G144 A132:D132 A133:G133 A3:H3 A176:A194 A173:B175 D173:G173 A27:G27 A25:D26 F25:G26 A28:D28 F28:G28 A35:D35 F35:G35 A46:D48 F46:G48 A90:G109 A88:D89 F88:G89 A49:G68 A112:G118 A110:D111 F110:G111 A120:G122 A119:D119 F119:G119 A124:G128 A123:D123 F123:G123 A131:G131 A129:D130 F129:G130 B134:D134 F134:G134 B140:G140 B138:D139 F138:G139 B141:D142 F141:G142 F160:G162 A166:G170 A165:D165 F165:G165 A172:G172 A171:D171 F171:G171 D175:G175 D174 F174:G174 A71:G87 A69:D70 F69:G70 B135:G137 B145:G145 A146:G158 B160:D162 B159:G159 A159:A162 A163:G164 A134:A145 A4:G24 A36:G45 C173:C194 A29:G34" name="Диапазон1"/>
    <protectedRange algorithmName="SHA-512" hashValue="M3uf1unHyZHWfWPnHu/2Fb70Ouk8e4MtfgAVUobh8bF3OrYnqjly5FPczTwTWVhToYMj0xmdiRSisDjQnCmyBw==" saltValue="gq2af26hJe36le7slXfyZQ==" spinCount="100000" sqref="E132" name="Диапазон1_10"/>
    <protectedRange algorithmName="SHA-512" hashValue="M3uf1unHyZHWfWPnHu/2Fb70Ouk8e4MtfgAVUobh8bF3OrYnqjly5FPczTwTWVhToYMj0xmdiRSisDjQnCmyBw==" saltValue="gq2af26hJe36le7slXfyZQ==" spinCount="100000" sqref="E141" name="Диапазон1_13"/>
    <protectedRange algorithmName="SHA-512" hashValue="M3uf1unHyZHWfWPnHu/2Fb70Ouk8e4MtfgAVUobh8bF3OrYnqjly5FPczTwTWVhToYMj0xmdiRSisDjQnCmyBw==" saltValue="gq2af26hJe36le7slXfyZQ==" spinCount="100000" sqref="E47:E48" name="Диапазон1_1"/>
    <protectedRange algorithmName="SHA-512" hashValue="M3uf1unHyZHWfWPnHu/2Fb70Ouk8e4MtfgAVUobh8bF3OrYnqjly5FPczTwTWVhToYMj0xmdiRSisDjQnCmyBw==" saltValue="gq2af26hJe36le7slXfyZQ==" spinCount="100000" sqref="E134" name="Диапазон1_8"/>
    <protectedRange algorithmName="SHA-512" hashValue="M3uf1unHyZHWfWPnHu/2Fb70Ouk8e4MtfgAVUobh8bF3OrYnqjly5FPczTwTWVhToYMj0xmdiRSisDjQnCmyBw==" saltValue="gq2af26hJe36le7slXfyZQ==" spinCount="100000" sqref="E139" name="Диапазон1_10_1"/>
    <protectedRange algorithmName="SHA-512" hashValue="M3uf1unHyZHWfWPnHu/2Fb70Ouk8e4MtfgAVUobh8bF3OrYnqjly5FPczTwTWVhToYMj0xmdiRSisDjQnCmyBw==" saltValue="gq2af26hJe36le7slXfyZQ==" spinCount="100000" sqref="E190" name="Диапазон1_21"/>
  </protectedRanges>
  <conditionalFormatting sqref="F3:H3 F4:G194">
    <cfRule type="cellIs" dxfId="4" priority="3" operator="equal">
      <formula>0</formula>
    </cfRule>
  </conditionalFormatting>
  <conditionalFormatting sqref="I3:K3">
    <cfRule type="cellIs" dxfId="3" priority="1" operator="equal">
      <formula>0</formula>
    </cfRule>
  </conditionalFormatting>
  <pageMargins left="0.7" right="0.7" top="0.75" bottom="0.75" header="0.3" footer="0.3"/>
  <pageSetup paperSize="9" scale="85" fitToHeight="0" orientation="landscape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88"/>
  <sheetViews>
    <sheetView workbookViewId="0">
      <selection activeCell="E46" sqref="E46"/>
    </sheetView>
  </sheetViews>
  <sheetFormatPr defaultRowHeight="14.4" x14ac:dyDescent="0.3"/>
  <cols>
    <col min="1" max="1" width="7.5546875" customWidth="1"/>
    <col min="3" max="3" width="12.44140625" style="177" customWidth="1"/>
    <col min="4" max="4" width="10.5546875" style="177" hidden="1" customWidth="1"/>
    <col min="5" max="5" width="11.5546875" customWidth="1"/>
    <col min="6" max="6" width="14.44140625" customWidth="1"/>
    <col min="7" max="7" width="0" hidden="1" customWidth="1"/>
    <col min="8" max="8" width="19.5546875" hidden="1" customWidth="1"/>
    <col min="9" max="9" width="40.5546875" customWidth="1"/>
    <col min="10" max="11" width="0" hidden="1" customWidth="1"/>
    <col min="13" max="15" width="9.44140625" style="182"/>
  </cols>
  <sheetData>
    <row r="2" spans="1:15" ht="15.6" x14ac:dyDescent="0.3">
      <c r="E2" s="195"/>
      <c r="F2" s="191"/>
      <c r="G2" s="191"/>
      <c r="H2" s="191"/>
      <c r="I2" s="192"/>
      <c r="J2" s="193"/>
      <c r="K2" s="194"/>
    </row>
    <row r="3" spans="1:15" x14ac:dyDescent="0.3">
      <c r="A3" t="s">
        <v>286</v>
      </c>
      <c r="B3" t="s">
        <v>285</v>
      </c>
      <c r="C3" s="177" t="s">
        <v>283</v>
      </c>
      <c r="D3" s="177" t="s">
        <v>284</v>
      </c>
      <c r="E3" s="183"/>
      <c r="M3" s="182">
        <v>25</v>
      </c>
      <c r="N3" s="182">
        <v>20</v>
      </c>
      <c r="O3" s="182">
        <v>15</v>
      </c>
    </row>
    <row r="4" spans="1:15" x14ac:dyDescent="0.3">
      <c r="A4">
        <f>'Прайс основной'!H4:H45</f>
        <v>3167</v>
      </c>
      <c r="B4">
        <v>1.18</v>
      </c>
      <c r="C4" s="177">
        <f>A4/B4</f>
        <v>2683.898305084746</v>
      </c>
      <c r="E4" s="183">
        <f>C4*1.2</f>
        <v>3220.6779661016949</v>
      </c>
      <c r="F4" s="179" t="s">
        <v>4</v>
      </c>
      <c r="I4" s="126" t="s">
        <v>189</v>
      </c>
      <c r="L4" s="15">
        <v>3220.6779661016899</v>
      </c>
      <c r="M4" s="184">
        <f t="shared" ref="M4:M35" si="0">E4*0.75</f>
        <v>2415.5084745762711</v>
      </c>
      <c r="N4" s="184">
        <f t="shared" ref="N4:N35" si="1">E4*0.8</f>
        <v>2576.5423728813562</v>
      </c>
      <c r="O4" s="184">
        <f t="shared" ref="O4:O35" si="2">E4*0.85</f>
        <v>2737.5762711864404</v>
      </c>
    </row>
    <row r="5" spans="1:15" x14ac:dyDescent="0.3">
      <c r="A5">
        <f>'Прайс основной'!H5:H46</f>
        <v>5610</v>
      </c>
      <c r="B5">
        <v>1.18</v>
      </c>
      <c r="C5" s="177">
        <f t="shared" ref="C5:C43" si="3">A5/B5</f>
        <v>4754.2372881355932</v>
      </c>
      <c r="E5" s="183">
        <f t="shared" ref="E5:E35" si="4">C5*1.2</f>
        <v>5705.0847457627115</v>
      </c>
      <c r="F5" s="180" t="s">
        <v>4</v>
      </c>
      <c r="I5" s="126" t="s">
        <v>56</v>
      </c>
      <c r="L5" s="196">
        <v>5705.0847457627115</v>
      </c>
      <c r="M5" s="184">
        <f t="shared" si="0"/>
        <v>4278.8135593220341</v>
      </c>
      <c r="N5" s="184">
        <f t="shared" si="1"/>
        <v>4564.0677966101694</v>
      </c>
      <c r="O5" s="184">
        <f t="shared" si="2"/>
        <v>4849.3220338983047</v>
      </c>
    </row>
    <row r="6" spans="1:15" x14ac:dyDescent="0.3">
      <c r="A6">
        <f>'Прайс основной'!H6:H47</f>
        <v>3990</v>
      </c>
      <c r="B6">
        <v>1.18</v>
      </c>
      <c r="C6" s="177">
        <f t="shared" si="3"/>
        <v>3381.3559322033898</v>
      </c>
      <c r="E6" s="183">
        <f t="shared" si="4"/>
        <v>4057.6271186440677</v>
      </c>
      <c r="F6" s="126" t="s">
        <v>4</v>
      </c>
      <c r="I6" s="126" t="s">
        <v>58</v>
      </c>
      <c r="L6" s="185">
        <v>4057.6271186440677</v>
      </c>
      <c r="M6" s="184">
        <f t="shared" si="0"/>
        <v>3043.2203389830506</v>
      </c>
      <c r="N6" s="184">
        <f t="shared" si="1"/>
        <v>3246.1016949152545</v>
      </c>
      <c r="O6" s="184">
        <f t="shared" si="2"/>
        <v>3448.9830508474574</v>
      </c>
    </row>
    <row r="7" spans="1:15" x14ac:dyDescent="0.3">
      <c r="A7">
        <f>'Прайс основной'!H7:H48</f>
        <v>3291</v>
      </c>
      <c r="B7">
        <v>1.18</v>
      </c>
      <c r="C7" s="177">
        <f t="shared" si="3"/>
        <v>2788.9830508474579</v>
      </c>
      <c r="E7" s="183">
        <f t="shared" si="4"/>
        <v>3346.7796610169494</v>
      </c>
      <c r="F7" s="181" t="s">
        <v>4</v>
      </c>
      <c r="I7" s="128" t="s">
        <v>138</v>
      </c>
      <c r="L7" s="185">
        <v>3346.7796610169494</v>
      </c>
      <c r="M7" s="184">
        <f t="shared" si="0"/>
        <v>2510.0847457627119</v>
      </c>
      <c r="N7" s="184">
        <f t="shared" si="1"/>
        <v>2677.4237288135596</v>
      </c>
      <c r="O7" s="184">
        <f t="shared" si="2"/>
        <v>2844.7627118644068</v>
      </c>
    </row>
    <row r="8" spans="1:15" x14ac:dyDescent="0.3">
      <c r="A8">
        <f>'Прайс основной'!H8:H49</f>
        <v>3963</v>
      </c>
      <c r="B8">
        <v>1.18</v>
      </c>
      <c r="C8" s="177">
        <f t="shared" si="3"/>
        <v>3358.4745762711868</v>
      </c>
      <c r="E8" s="183">
        <f t="shared" si="4"/>
        <v>4030.1694915254238</v>
      </c>
      <c r="F8" s="179" t="s">
        <v>4</v>
      </c>
      <c r="I8" s="126" t="s">
        <v>7</v>
      </c>
      <c r="L8" s="185">
        <v>4030.1694915254238</v>
      </c>
      <c r="M8" s="184">
        <f t="shared" si="0"/>
        <v>3022.6271186440681</v>
      </c>
      <c r="N8" s="184">
        <f t="shared" si="1"/>
        <v>3224.1355932203392</v>
      </c>
      <c r="O8" s="184">
        <f t="shared" si="2"/>
        <v>3425.6440677966102</v>
      </c>
    </row>
    <row r="9" spans="1:15" x14ac:dyDescent="0.3">
      <c r="A9">
        <f>'Прайс основной'!H9:H50</f>
        <v>617</v>
      </c>
      <c r="B9">
        <v>1.18</v>
      </c>
      <c r="C9" s="177">
        <f t="shared" si="3"/>
        <v>522.88135593220341</v>
      </c>
      <c r="E9" s="183">
        <f t="shared" si="4"/>
        <v>627.45762711864404</v>
      </c>
      <c r="F9" s="181" t="s">
        <v>8</v>
      </c>
      <c r="I9" s="126" t="s">
        <v>59</v>
      </c>
      <c r="L9" s="185">
        <v>627.45762711864404</v>
      </c>
      <c r="M9" s="184">
        <f t="shared" si="0"/>
        <v>470.59322033898303</v>
      </c>
      <c r="N9" s="184">
        <f t="shared" si="1"/>
        <v>501.96610169491527</v>
      </c>
      <c r="O9" s="184">
        <f t="shared" si="2"/>
        <v>533.33898305084745</v>
      </c>
    </row>
    <row r="10" spans="1:15" x14ac:dyDescent="0.3">
      <c r="A10">
        <f>'Прайс основной'!H10:H51</f>
        <v>1272</v>
      </c>
      <c r="B10">
        <v>1.18</v>
      </c>
      <c r="C10" s="177">
        <f t="shared" si="3"/>
        <v>1077.9661016949153</v>
      </c>
      <c r="E10" s="183">
        <f t="shared" si="4"/>
        <v>1293.5593220338983</v>
      </c>
      <c r="F10" s="179" t="s">
        <v>8</v>
      </c>
      <c r="I10" s="126" t="s">
        <v>9</v>
      </c>
      <c r="L10" s="185">
        <v>1293.5593220338983</v>
      </c>
      <c r="M10" s="184">
        <f t="shared" si="0"/>
        <v>970.16949152542372</v>
      </c>
      <c r="N10" s="184">
        <f t="shared" si="1"/>
        <v>1034.8474576271187</v>
      </c>
      <c r="O10" s="184">
        <f t="shared" si="2"/>
        <v>1099.5254237288136</v>
      </c>
    </row>
    <row r="11" spans="1:15" x14ac:dyDescent="0.3">
      <c r="A11">
        <f>'Прайс основной'!H11:H52</f>
        <v>634</v>
      </c>
      <c r="B11">
        <v>1.18</v>
      </c>
      <c r="C11" s="177">
        <f t="shared" si="3"/>
        <v>537.28813559322032</v>
      </c>
      <c r="E11" s="183">
        <f t="shared" si="4"/>
        <v>644.74576271186436</v>
      </c>
      <c r="F11" s="181" t="s">
        <v>8</v>
      </c>
      <c r="I11" s="126" t="s">
        <v>60</v>
      </c>
      <c r="L11" s="185">
        <v>644.74576271186436</v>
      </c>
      <c r="M11" s="184">
        <f t="shared" si="0"/>
        <v>483.5593220338983</v>
      </c>
      <c r="N11" s="184">
        <f t="shared" si="1"/>
        <v>515.79661016949149</v>
      </c>
      <c r="O11" s="184">
        <f t="shared" si="2"/>
        <v>548.03389830508468</v>
      </c>
    </row>
    <row r="12" spans="1:15" x14ac:dyDescent="0.3">
      <c r="A12">
        <f>'Прайс основной'!H12:H53</f>
        <v>1518</v>
      </c>
      <c r="B12">
        <v>1.18</v>
      </c>
      <c r="C12" s="177">
        <f t="shared" si="3"/>
        <v>1286.4406779661017</v>
      </c>
      <c r="E12" s="183">
        <f t="shared" si="4"/>
        <v>1543.7288135593219</v>
      </c>
      <c r="F12" s="179" t="s">
        <v>8</v>
      </c>
      <c r="I12" s="126" t="s">
        <v>177</v>
      </c>
      <c r="L12" s="185">
        <v>1543.7288135593219</v>
      </c>
      <c r="M12" s="184">
        <f t="shared" si="0"/>
        <v>1157.7966101694915</v>
      </c>
      <c r="N12" s="184">
        <f t="shared" si="1"/>
        <v>1234.9830508474577</v>
      </c>
      <c r="O12" s="184">
        <f t="shared" si="2"/>
        <v>1312.1694915254236</v>
      </c>
    </row>
    <row r="13" spans="1:15" x14ac:dyDescent="0.3">
      <c r="A13">
        <f>'Прайс основной'!H13:H54</f>
        <v>634</v>
      </c>
      <c r="B13">
        <v>1.18</v>
      </c>
      <c r="C13" s="177">
        <f t="shared" si="3"/>
        <v>537.28813559322032</v>
      </c>
      <c r="E13" s="183">
        <f t="shared" si="4"/>
        <v>644.74576271186436</v>
      </c>
      <c r="F13" s="181" t="s">
        <v>8</v>
      </c>
      <c r="I13" s="126" t="s">
        <v>61</v>
      </c>
      <c r="L13" s="185">
        <v>644.74576271186436</v>
      </c>
      <c r="M13" s="184">
        <f t="shared" si="0"/>
        <v>483.5593220338983</v>
      </c>
      <c r="N13" s="184">
        <f t="shared" si="1"/>
        <v>515.79661016949149</v>
      </c>
      <c r="O13" s="184">
        <f t="shared" si="2"/>
        <v>548.03389830508468</v>
      </c>
    </row>
    <row r="14" spans="1:15" x14ac:dyDescent="0.3">
      <c r="A14">
        <f>'Прайс основной'!H14:H55</f>
        <v>692</v>
      </c>
      <c r="B14">
        <v>1.18</v>
      </c>
      <c r="C14" s="177">
        <f t="shared" si="3"/>
        <v>586.4406779661017</v>
      </c>
      <c r="E14" s="183">
        <f t="shared" si="4"/>
        <v>703.72881355932202</v>
      </c>
      <c r="F14" s="179" t="s">
        <v>8</v>
      </c>
      <c r="I14" s="126" t="s">
        <v>10</v>
      </c>
      <c r="L14" s="185">
        <v>703.72881355932202</v>
      </c>
      <c r="M14" s="184">
        <f t="shared" si="0"/>
        <v>527.79661016949149</v>
      </c>
      <c r="N14" s="184">
        <f t="shared" si="1"/>
        <v>562.98305084745766</v>
      </c>
      <c r="O14" s="184">
        <f t="shared" si="2"/>
        <v>598.16949152542372</v>
      </c>
    </row>
    <row r="15" spans="1:15" x14ac:dyDescent="0.3">
      <c r="A15">
        <f>'Прайс основной'!H15:H56</f>
        <v>634</v>
      </c>
      <c r="B15">
        <v>1.18</v>
      </c>
      <c r="C15" s="177">
        <f t="shared" si="3"/>
        <v>537.28813559322032</v>
      </c>
      <c r="E15" s="183">
        <f t="shared" si="4"/>
        <v>644.74576271186436</v>
      </c>
      <c r="F15" s="181" t="s">
        <v>8</v>
      </c>
      <c r="I15" s="126" t="s">
        <v>62</v>
      </c>
      <c r="L15" s="185">
        <v>644.74576271186436</v>
      </c>
      <c r="M15" s="184">
        <f t="shared" si="0"/>
        <v>483.5593220338983</v>
      </c>
      <c r="N15" s="184">
        <f t="shared" si="1"/>
        <v>515.79661016949149</v>
      </c>
      <c r="O15" s="184">
        <f t="shared" si="2"/>
        <v>548.03389830508468</v>
      </c>
    </row>
    <row r="16" spans="1:15" x14ac:dyDescent="0.3">
      <c r="A16">
        <f>'Прайс основной'!H16:H57</f>
        <v>4776</v>
      </c>
      <c r="B16">
        <v>1.18</v>
      </c>
      <c r="C16" s="177">
        <f t="shared" si="3"/>
        <v>4047.4576271186443</v>
      </c>
      <c r="E16" s="183">
        <f t="shared" si="4"/>
        <v>4856.9491525423728</v>
      </c>
      <c r="F16" s="181" t="s">
        <v>87</v>
      </c>
      <c r="I16" s="126" t="s">
        <v>88</v>
      </c>
      <c r="L16" s="185">
        <v>4856.9491525423728</v>
      </c>
      <c r="M16" s="184">
        <f t="shared" si="0"/>
        <v>3642.7118644067796</v>
      </c>
      <c r="N16" s="184">
        <f t="shared" si="1"/>
        <v>3885.5593220338983</v>
      </c>
      <c r="O16" s="184">
        <f t="shared" si="2"/>
        <v>4128.406779661017</v>
      </c>
    </row>
    <row r="17" spans="1:15" x14ac:dyDescent="0.3">
      <c r="A17">
        <f>'Прайс основной'!H17:H58</f>
        <v>5614</v>
      </c>
      <c r="B17">
        <v>1.18</v>
      </c>
      <c r="C17" s="177">
        <f t="shared" si="3"/>
        <v>4757.6271186440681</v>
      </c>
      <c r="E17" s="183">
        <f t="shared" si="4"/>
        <v>5709.1525423728817</v>
      </c>
      <c r="F17" s="181" t="s">
        <v>87</v>
      </c>
      <c r="I17" s="126" t="s">
        <v>89</v>
      </c>
      <c r="L17" s="185">
        <v>5709.1525423728817</v>
      </c>
      <c r="M17" s="184">
        <f t="shared" si="0"/>
        <v>4281.8644067796613</v>
      </c>
      <c r="N17" s="184">
        <f t="shared" si="1"/>
        <v>4567.3220338983056</v>
      </c>
      <c r="O17" s="184">
        <f t="shared" si="2"/>
        <v>4852.7796610169489</v>
      </c>
    </row>
    <row r="18" spans="1:15" x14ac:dyDescent="0.3">
      <c r="A18">
        <f>'Прайс основной'!H18:H59</f>
        <v>4808</v>
      </c>
      <c r="B18">
        <v>1.18</v>
      </c>
      <c r="C18" s="177">
        <f t="shared" si="3"/>
        <v>4074.5762711864409</v>
      </c>
      <c r="E18" s="183">
        <f t="shared" si="4"/>
        <v>4889.4915254237285</v>
      </c>
      <c r="F18" s="181" t="s">
        <v>87</v>
      </c>
      <c r="I18" s="128" t="s">
        <v>240</v>
      </c>
      <c r="L18" s="185">
        <v>4889.4915254237285</v>
      </c>
      <c r="M18" s="184">
        <f t="shared" si="0"/>
        <v>3667.1186440677966</v>
      </c>
      <c r="N18" s="184">
        <f t="shared" si="1"/>
        <v>3911.593220338983</v>
      </c>
      <c r="O18" s="184">
        <f t="shared" si="2"/>
        <v>4156.0677966101694</v>
      </c>
    </row>
    <row r="19" spans="1:15" x14ac:dyDescent="0.3">
      <c r="A19">
        <f>'Прайс основной'!H19:H60</f>
        <v>4808</v>
      </c>
      <c r="B19">
        <v>1.18</v>
      </c>
      <c r="C19" s="177">
        <f t="shared" si="3"/>
        <v>4074.5762711864409</v>
      </c>
      <c r="E19" s="183">
        <f t="shared" si="4"/>
        <v>4889.4915254237285</v>
      </c>
      <c r="F19" s="181" t="s">
        <v>87</v>
      </c>
      <c r="I19" s="128" t="s">
        <v>143</v>
      </c>
      <c r="L19" s="185">
        <v>4889.4915254237285</v>
      </c>
      <c r="M19" s="184">
        <f t="shared" si="0"/>
        <v>3667.1186440677966</v>
      </c>
      <c r="N19" s="184">
        <f t="shared" si="1"/>
        <v>3911.593220338983</v>
      </c>
      <c r="O19" s="184">
        <f t="shared" si="2"/>
        <v>4156.0677966101694</v>
      </c>
    </row>
    <row r="20" spans="1:15" x14ac:dyDescent="0.3">
      <c r="A20">
        <f>'Прайс основной'!H20:H61</f>
        <v>4682</v>
      </c>
      <c r="B20">
        <v>1.18</v>
      </c>
      <c r="C20" s="177">
        <f t="shared" si="3"/>
        <v>3967.7966101694919</v>
      </c>
      <c r="E20" s="183">
        <f t="shared" si="4"/>
        <v>4761.3559322033898</v>
      </c>
      <c r="F20" s="181" t="s">
        <v>87</v>
      </c>
      <c r="I20" s="128" t="s">
        <v>159</v>
      </c>
      <c r="L20" s="185">
        <v>4761.3559322033898</v>
      </c>
      <c r="M20" s="184">
        <f t="shared" si="0"/>
        <v>3571.0169491525421</v>
      </c>
      <c r="N20" s="184">
        <f t="shared" si="1"/>
        <v>3809.0847457627119</v>
      </c>
      <c r="O20" s="184">
        <f t="shared" si="2"/>
        <v>4047.1525423728813</v>
      </c>
    </row>
    <row r="21" spans="1:15" x14ac:dyDescent="0.3">
      <c r="A21">
        <f>'Прайс основной'!H21:H62</f>
        <v>4864</v>
      </c>
      <c r="B21">
        <v>1.18</v>
      </c>
      <c r="C21" s="177">
        <f t="shared" si="3"/>
        <v>4122.0338983050851</v>
      </c>
      <c r="E21" s="183">
        <f t="shared" si="4"/>
        <v>4946.4406779661022</v>
      </c>
      <c r="F21" s="181" t="s">
        <v>87</v>
      </c>
      <c r="I21" s="126" t="s">
        <v>90</v>
      </c>
      <c r="L21" s="185">
        <v>4946.4406779661022</v>
      </c>
      <c r="M21" s="184">
        <f t="shared" si="0"/>
        <v>3709.8305084745766</v>
      </c>
      <c r="N21" s="184">
        <f t="shared" si="1"/>
        <v>3957.1525423728817</v>
      </c>
      <c r="O21" s="184">
        <f t="shared" si="2"/>
        <v>4204.4745762711864</v>
      </c>
    </row>
    <row r="22" spans="1:15" x14ac:dyDescent="0.3">
      <c r="A22">
        <f>'Прайс основной'!H22:H63</f>
        <v>4949</v>
      </c>
      <c r="B22">
        <v>1.18</v>
      </c>
      <c r="C22" s="177">
        <f t="shared" si="3"/>
        <v>4194.0677966101694</v>
      </c>
      <c r="E22" s="183">
        <f t="shared" si="4"/>
        <v>5032.8813559322034</v>
      </c>
      <c r="F22" s="181" t="s">
        <v>87</v>
      </c>
      <c r="I22" s="126" t="s">
        <v>241</v>
      </c>
      <c r="L22" s="185">
        <v>5032.8813559322034</v>
      </c>
      <c r="M22" s="184">
        <f t="shared" si="0"/>
        <v>3774.6610169491523</v>
      </c>
      <c r="N22" s="184">
        <f t="shared" si="1"/>
        <v>4026.305084745763</v>
      </c>
      <c r="O22" s="184">
        <f t="shared" si="2"/>
        <v>4277.9491525423728</v>
      </c>
    </row>
    <row r="23" spans="1:15" x14ac:dyDescent="0.3">
      <c r="A23">
        <f>'Прайс основной'!H23:H64</f>
        <v>4682</v>
      </c>
      <c r="B23">
        <v>1.18</v>
      </c>
      <c r="C23" s="177">
        <f t="shared" si="3"/>
        <v>3967.7966101694919</v>
      </c>
      <c r="E23" s="183">
        <f t="shared" si="4"/>
        <v>4761.3559322033898</v>
      </c>
      <c r="F23" s="181" t="s">
        <v>87</v>
      </c>
      <c r="I23" s="128" t="s">
        <v>160</v>
      </c>
      <c r="L23" s="185">
        <v>4761.3559322033898</v>
      </c>
      <c r="M23" s="184">
        <f t="shared" si="0"/>
        <v>3571.0169491525421</v>
      </c>
      <c r="N23" s="184">
        <f t="shared" si="1"/>
        <v>3809.0847457627119</v>
      </c>
      <c r="O23" s="184">
        <f t="shared" si="2"/>
        <v>4047.1525423728813</v>
      </c>
    </row>
    <row r="24" spans="1:15" x14ac:dyDescent="0.3">
      <c r="A24">
        <f>'Прайс основной'!H24:H65</f>
        <v>5614</v>
      </c>
      <c r="B24">
        <v>1.18</v>
      </c>
      <c r="C24" s="177">
        <f t="shared" si="3"/>
        <v>4757.6271186440681</v>
      </c>
      <c r="E24" s="183">
        <f t="shared" si="4"/>
        <v>5709.1525423728817</v>
      </c>
      <c r="F24" s="181" t="s">
        <v>87</v>
      </c>
      <c r="I24" s="126" t="s">
        <v>91</v>
      </c>
      <c r="L24" s="185">
        <v>5709.1525423728817</v>
      </c>
      <c r="M24" s="184">
        <f t="shared" si="0"/>
        <v>4281.8644067796613</v>
      </c>
      <c r="N24" s="184">
        <f t="shared" si="1"/>
        <v>4567.3220338983056</v>
      </c>
      <c r="O24" s="184">
        <f t="shared" si="2"/>
        <v>4852.7796610169489</v>
      </c>
    </row>
    <row r="25" spans="1:15" x14ac:dyDescent="0.3">
      <c r="A25">
        <f>'Прайс основной'!H25:H66</f>
        <v>1561</v>
      </c>
      <c r="B25">
        <v>1.18</v>
      </c>
      <c r="C25" s="177">
        <f t="shared" si="3"/>
        <v>1322.8813559322034</v>
      </c>
      <c r="E25" s="183">
        <f t="shared" si="4"/>
        <v>1587.457627118644</v>
      </c>
      <c r="F25" s="181" t="s">
        <v>11</v>
      </c>
      <c r="I25" s="128" t="s">
        <v>156</v>
      </c>
      <c r="L25" s="185">
        <v>1587.457627118644</v>
      </c>
      <c r="M25" s="184">
        <f t="shared" si="0"/>
        <v>1190.593220338983</v>
      </c>
      <c r="N25" s="184">
        <f t="shared" si="1"/>
        <v>1269.9661016949153</v>
      </c>
      <c r="O25" s="184">
        <f t="shared" si="2"/>
        <v>1349.3389830508474</v>
      </c>
    </row>
    <row r="26" spans="1:15" x14ac:dyDescent="0.3">
      <c r="A26">
        <f>'Прайс основной'!H26:H67</f>
        <v>1592</v>
      </c>
      <c r="B26">
        <v>1.18</v>
      </c>
      <c r="C26" s="177">
        <f t="shared" si="3"/>
        <v>1349.1525423728815</v>
      </c>
      <c r="E26" s="183">
        <f t="shared" si="4"/>
        <v>1618.9830508474577</v>
      </c>
      <c r="F26" s="181" t="s">
        <v>11</v>
      </c>
      <c r="I26" s="126" t="s">
        <v>63</v>
      </c>
      <c r="L26" s="185">
        <v>1618.9830508474577</v>
      </c>
      <c r="M26" s="184">
        <f t="shared" si="0"/>
        <v>1214.2372881355932</v>
      </c>
      <c r="N26" s="184">
        <f t="shared" si="1"/>
        <v>1295.1864406779662</v>
      </c>
      <c r="O26" s="184">
        <f t="shared" si="2"/>
        <v>1376.1355932203389</v>
      </c>
    </row>
    <row r="27" spans="1:15" x14ac:dyDescent="0.3">
      <c r="A27">
        <f>'Прайс основной'!H27:H68</f>
        <v>3213</v>
      </c>
      <c r="B27">
        <v>1.18</v>
      </c>
      <c r="C27" s="177">
        <f t="shared" si="3"/>
        <v>2722.8813559322034</v>
      </c>
      <c r="E27" s="183">
        <f t="shared" si="4"/>
        <v>3267.4576271186438</v>
      </c>
      <c r="F27" s="179" t="s">
        <v>11</v>
      </c>
      <c r="I27" s="126" t="s">
        <v>12</v>
      </c>
      <c r="L27" s="185">
        <v>3267.4576271186438</v>
      </c>
      <c r="M27" s="184">
        <f t="shared" si="0"/>
        <v>2450.593220338983</v>
      </c>
      <c r="N27" s="184">
        <f t="shared" si="1"/>
        <v>2613.9661016949153</v>
      </c>
      <c r="O27" s="184">
        <f t="shared" si="2"/>
        <v>2777.3389830508472</v>
      </c>
    </row>
    <row r="28" spans="1:15" ht="26.4" x14ac:dyDescent="0.3">
      <c r="A28">
        <f>'Прайс основной'!H28:H69</f>
        <v>1155</v>
      </c>
      <c r="B28">
        <v>1.18</v>
      </c>
      <c r="C28" s="177">
        <f t="shared" si="3"/>
        <v>978.81355932203394</v>
      </c>
      <c r="E28" s="183">
        <f t="shared" si="4"/>
        <v>1174.5762711864406</v>
      </c>
      <c r="F28" s="181" t="s">
        <v>11</v>
      </c>
      <c r="I28" s="126" t="s">
        <v>168</v>
      </c>
      <c r="L28" s="185">
        <v>1174.5762711864406</v>
      </c>
      <c r="M28" s="184">
        <f t="shared" si="0"/>
        <v>880.93220338983042</v>
      </c>
      <c r="N28" s="184">
        <f t="shared" si="1"/>
        <v>939.66101694915255</v>
      </c>
      <c r="O28" s="184">
        <f t="shared" si="2"/>
        <v>998.38983050847446</v>
      </c>
    </row>
    <row r="29" spans="1:15" x14ac:dyDescent="0.3">
      <c r="A29">
        <f>'Прайс основной'!H29:H70</f>
        <v>3074</v>
      </c>
      <c r="B29">
        <v>1.18</v>
      </c>
      <c r="C29" s="177">
        <f t="shared" si="3"/>
        <v>2605.0847457627119</v>
      </c>
      <c r="E29" s="183">
        <f t="shared" si="4"/>
        <v>3126.101694915254</v>
      </c>
      <c r="F29" s="179" t="s">
        <v>11</v>
      </c>
      <c r="I29" s="126" t="s">
        <v>13</v>
      </c>
      <c r="L29" s="185">
        <v>3126.101694915254</v>
      </c>
      <c r="M29" s="184">
        <f t="shared" si="0"/>
        <v>2344.5762711864404</v>
      </c>
      <c r="N29" s="184">
        <f t="shared" si="1"/>
        <v>2500.8813559322034</v>
      </c>
      <c r="O29" s="184">
        <f t="shared" si="2"/>
        <v>2657.1864406779659</v>
      </c>
    </row>
    <row r="30" spans="1:15" x14ac:dyDescent="0.3">
      <c r="A30">
        <f>'Прайс основной'!H30:H71</f>
        <v>1038</v>
      </c>
      <c r="B30">
        <v>1.18</v>
      </c>
      <c r="C30" s="177">
        <f>A30/B30</f>
        <v>879.66101694915255</v>
      </c>
      <c r="E30" s="183">
        <f t="shared" si="4"/>
        <v>1055.593220338983</v>
      </c>
      <c r="F30" s="181" t="s">
        <v>11</v>
      </c>
      <c r="I30" s="126" t="s">
        <v>64</v>
      </c>
      <c r="L30" s="185">
        <v>1055.593220338983</v>
      </c>
      <c r="M30" s="184">
        <f t="shared" si="0"/>
        <v>791.69491525423723</v>
      </c>
      <c r="N30" s="184">
        <f t="shared" si="1"/>
        <v>844.47457627118638</v>
      </c>
      <c r="O30" s="184">
        <f t="shared" si="2"/>
        <v>897.25423728813553</v>
      </c>
    </row>
    <row r="31" spans="1:15" x14ac:dyDescent="0.3">
      <c r="A31">
        <f>'Прайс основной'!H31:H72</f>
        <v>1607</v>
      </c>
      <c r="B31">
        <v>1.18</v>
      </c>
      <c r="C31" s="177">
        <f t="shared" si="3"/>
        <v>1361.8644067796611</v>
      </c>
      <c r="E31" s="183">
        <f t="shared" si="4"/>
        <v>1634.2372881355932</v>
      </c>
      <c r="F31" s="181" t="s">
        <v>11</v>
      </c>
      <c r="I31" s="128" t="s">
        <v>157</v>
      </c>
      <c r="L31" s="185">
        <v>1634.2372881355932</v>
      </c>
      <c r="M31" s="184">
        <f t="shared" si="0"/>
        <v>1225.6779661016949</v>
      </c>
      <c r="N31" s="184">
        <f t="shared" si="1"/>
        <v>1307.3898305084747</v>
      </c>
      <c r="O31" s="184">
        <f t="shared" si="2"/>
        <v>1389.1016949152543</v>
      </c>
    </row>
    <row r="32" spans="1:15" x14ac:dyDescent="0.3">
      <c r="A32">
        <f>'Прайс основной'!H32:H73</f>
        <v>4950</v>
      </c>
      <c r="B32">
        <v>1.18</v>
      </c>
      <c r="C32" s="177">
        <f t="shared" si="3"/>
        <v>4194.9152542372885</v>
      </c>
      <c r="E32" s="183">
        <f t="shared" si="4"/>
        <v>5033.8983050847464</v>
      </c>
      <c r="F32" s="181" t="s">
        <v>11</v>
      </c>
      <c r="I32" s="126" t="s">
        <v>276</v>
      </c>
      <c r="L32" s="185">
        <v>5033.8983050847464</v>
      </c>
      <c r="M32" s="184">
        <f t="shared" si="0"/>
        <v>3775.42372881356</v>
      </c>
      <c r="N32" s="184">
        <f t="shared" si="1"/>
        <v>4027.1186440677975</v>
      </c>
      <c r="O32" s="184">
        <f t="shared" si="2"/>
        <v>4278.8135593220341</v>
      </c>
    </row>
    <row r="33" spans="1:15" x14ac:dyDescent="0.3">
      <c r="A33">
        <f>'Прайс основной'!H33:H74</f>
        <v>4514</v>
      </c>
      <c r="B33">
        <v>1.18</v>
      </c>
      <c r="C33" s="177">
        <f t="shared" si="3"/>
        <v>3825.4237288135596</v>
      </c>
      <c r="E33" s="183">
        <f t="shared" si="4"/>
        <v>4590.5084745762715</v>
      </c>
      <c r="F33" s="181" t="s">
        <v>11</v>
      </c>
      <c r="I33" s="126" t="s">
        <v>65</v>
      </c>
      <c r="L33" s="185">
        <v>4590.5084745762715</v>
      </c>
      <c r="M33" s="184">
        <f t="shared" si="0"/>
        <v>3442.8813559322034</v>
      </c>
      <c r="N33" s="184">
        <f t="shared" si="1"/>
        <v>3672.4067796610175</v>
      </c>
      <c r="O33" s="184">
        <f t="shared" si="2"/>
        <v>3901.9322033898306</v>
      </c>
    </row>
    <row r="34" spans="1:15" ht="26.4" x14ac:dyDescent="0.3">
      <c r="A34">
        <f>'Прайс основной'!H34:H75</f>
        <v>1994</v>
      </c>
      <c r="B34">
        <v>1.18</v>
      </c>
      <c r="C34" s="177">
        <f t="shared" si="3"/>
        <v>1689.8305084745764</v>
      </c>
      <c r="E34" s="183">
        <f t="shared" si="4"/>
        <v>2027.7966101694915</v>
      </c>
      <c r="F34" s="181" t="s">
        <v>66</v>
      </c>
      <c r="I34" s="126" t="s">
        <v>67</v>
      </c>
      <c r="L34" s="185">
        <v>2027.7966101694915</v>
      </c>
      <c r="M34" s="184">
        <f t="shared" si="0"/>
        <v>1520.8474576271187</v>
      </c>
      <c r="N34" s="184">
        <f t="shared" si="1"/>
        <v>1622.2372881355932</v>
      </c>
      <c r="O34" s="184">
        <f t="shared" si="2"/>
        <v>1723.6271186440677</v>
      </c>
    </row>
    <row r="35" spans="1:15" ht="26.4" x14ac:dyDescent="0.3">
      <c r="A35">
        <f>'Прайс основной'!H35:H76</f>
        <v>1539</v>
      </c>
      <c r="B35">
        <v>1.18</v>
      </c>
      <c r="C35" s="177">
        <f t="shared" si="3"/>
        <v>1304.2372881355932</v>
      </c>
      <c r="E35" s="183">
        <f t="shared" si="4"/>
        <v>1565.0847457627117</v>
      </c>
      <c r="F35" s="181" t="s">
        <v>66</v>
      </c>
      <c r="I35" s="126" t="s">
        <v>132</v>
      </c>
      <c r="L35" s="185">
        <v>1565.0847457627117</v>
      </c>
      <c r="M35" s="184">
        <f t="shared" si="0"/>
        <v>1173.8135593220338</v>
      </c>
      <c r="N35" s="184">
        <f t="shared" si="1"/>
        <v>1252.0677966101694</v>
      </c>
      <c r="O35" s="184">
        <f t="shared" si="2"/>
        <v>1330.3220338983049</v>
      </c>
    </row>
    <row r="36" spans="1:15" ht="26.4" x14ac:dyDescent="0.3">
      <c r="A36">
        <f>'Прайс основной'!H36:H77</f>
        <v>1994</v>
      </c>
      <c r="B36">
        <v>1.18</v>
      </c>
      <c r="C36" s="177">
        <f t="shared" si="3"/>
        <v>1689.8305084745764</v>
      </c>
      <c r="E36" s="183">
        <f t="shared" ref="E36:E67" si="5">C36*1.2</f>
        <v>2027.7966101694915</v>
      </c>
      <c r="F36" s="181" t="s">
        <v>66</v>
      </c>
      <c r="I36" s="126" t="s">
        <v>68</v>
      </c>
      <c r="L36" s="185">
        <v>2027.7966101694915</v>
      </c>
      <c r="M36" s="184">
        <f t="shared" ref="M36:M67" si="6">E36*0.75</f>
        <v>1520.8474576271187</v>
      </c>
      <c r="N36" s="184">
        <f t="shared" ref="N36:N67" si="7">E36*0.8</f>
        <v>1622.2372881355932</v>
      </c>
      <c r="O36" s="184">
        <f t="shared" ref="O36:O67" si="8">E36*0.85</f>
        <v>1723.6271186440677</v>
      </c>
    </row>
    <row r="37" spans="1:15" ht="26.4" x14ac:dyDescent="0.3">
      <c r="A37">
        <f>'Прайс основной'!H37:H78</f>
        <v>1994</v>
      </c>
      <c r="B37">
        <v>1.18</v>
      </c>
      <c r="C37" s="177">
        <f t="shared" si="3"/>
        <v>1689.8305084745764</v>
      </c>
      <c r="E37" s="183">
        <f t="shared" si="5"/>
        <v>2027.7966101694915</v>
      </c>
      <c r="F37" s="181" t="s">
        <v>66</v>
      </c>
      <c r="I37" s="126" t="s">
        <v>69</v>
      </c>
      <c r="L37" s="185">
        <v>2027.7966101694915</v>
      </c>
      <c r="M37" s="184">
        <f t="shared" si="6"/>
        <v>1520.8474576271187</v>
      </c>
      <c r="N37" s="184">
        <f t="shared" si="7"/>
        <v>1622.2372881355932</v>
      </c>
      <c r="O37" s="184">
        <f t="shared" si="8"/>
        <v>1723.6271186440677</v>
      </c>
    </row>
    <row r="38" spans="1:15" ht="26.4" x14ac:dyDescent="0.3">
      <c r="A38">
        <f>'Прайс основной'!H38:H79</f>
        <v>1994</v>
      </c>
      <c r="B38">
        <v>1.18</v>
      </c>
      <c r="C38" s="177">
        <f t="shared" si="3"/>
        <v>1689.8305084745764</v>
      </c>
      <c r="E38" s="183">
        <f t="shared" si="5"/>
        <v>2027.7966101694915</v>
      </c>
      <c r="F38" s="181" t="s">
        <v>66</v>
      </c>
      <c r="I38" s="126" t="s">
        <v>70</v>
      </c>
      <c r="L38" s="185">
        <v>2027.7966101694915</v>
      </c>
      <c r="M38" s="184">
        <f t="shared" si="6"/>
        <v>1520.8474576271187</v>
      </c>
      <c r="N38" s="184">
        <f t="shared" si="7"/>
        <v>1622.2372881355932</v>
      </c>
      <c r="O38" s="184">
        <f t="shared" si="8"/>
        <v>1723.6271186440677</v>
      </c>
    </row>
    <row r="39" spans="1:15" ht="26.4" x14ac:dyDescent="0.3">
      <c r="A39">
        <f>'Прайс основной'!H39:H80</f>
        <v>2049</v>
      </c>
      <c r="B39">
        <v>1.18</v>
      </c>
      <c r="C39" s="177">
        <f t="shared" si="3"/>
        <v>1736.4406779661017</v>
      </c>
      <c r="E39" s="183">
        <f t="shared" si="5"/>
        <v>2083.7288135593221</v>
      </c>
      <c r="F39" s="181" t="s">
        <v>66</v>
      </c>
      <c r="I39" s="126" t="s">
        <v>71</v>
      </c>
      <c r="L39" s="185">
        <v>2083.7288135593221</v>
      </c>
      <c r="M39" s="184">
        <f t="shared" si="6"/>
        <v>1562.7966101694915</v>
      </c>
      <c r="N39" s="184">
        <f t="shared" si="7"/>
        <v>1666.9830508474579</v>
      </c>
      <c r="O39" s="184">
        <f t="shared" si="8"/>
        <v>1771.1694915254238</v>
      </c>
    </row>
    <row r="40" spans="1:15" ht="26.4" x14ac:dyDescent="0.3">
      <c r="A40">
        <f>'Прайс основной'!H40:H81</f>
        <v>2061</v>
      </c>
      <c r="B40">
        <v>1.18</v>
      </c>
      <c r="C40" s="177">
        <f t="shared" si="3"/>
        <v>1746.6101694915255</v>
      </c>
      <c r="E40" s="183">
        <f t="shared" si="5"/>
        <v>2095.9322033898306</v>
      </c>
      <c r="F40" s="181" t="s">
        <v>66</v>
      </c>
      <c r="I40" s="126" t="s">
        <v>73</v>
      </c>
      <c r="L40" s="185">
        <v>2095.9322033898306</v>
      </c>
      <c r="M40" s="184">
        <f t="shared" si="6"/>
        <v>1571.949152542373</v>
      </c>
      <c r="N40" s="184">
        <f t="shared" si="7"/>
        <v>1676.7457627118647</v>
      </c>
      <c r="O40" s="184">
        <f t="shared" si="8"/>
        <v>1781.542372881356</v>
      </c>
    </row>
    <row r="41" spans="1:15" ht="26.4" x14ac:dyDescent="0.3">
      <c r="A41">
        <f>'Прайс основной'!H41:H82</f>
        <v>2088</v>
      </c>
      <c r="B41">
        <v>1.18</v>
      </c>
      <c r="C41" s="177">
        <f t="shared" si="3"/>
        <v>1769.4915254237289</v>
      </c>
      <c r="E41" s="183">
        <f t="shared" si="5"/>
        <v>2123.3898305084745</v>
      </c>
      <c r="F41" s="181" t="s">
        <v>66</v>
      </c>
      <c r="I41" s="126" t="s">
        <v>74</v>
      </c>
      <c r="L41" s="185">
        <v>2123.3898305084745</v>
      </c>
      <c r="M41" s="184">
        <f t="shared" si="6"/>
        <v>1592.5423728813557</v>
      </c>
      <c r="N41" s="184">
        <f t="shared" si="7"/>
        <v>1698.7118644067796</v>
      </c>
      <c r="O41" s="184">
        <f t="shared" si="8"/>
        <v>1804.8813559322032</v>
      </c>
    </row>
    <row r="42" spans="1:15" ht="26.4" x14ac:dyDescent="0.3">
      <c r="A42">
        <f>'Прайс основной'!H42:H83</f>
        <v>2032</v>
      </c>
      <c r="B42">
        <v>1.18</v>
      </c>
      <c r="C42" s="177">
        <f t="shared" si="3"/>
        <v>1722.0338983050849</v>
      </c>
      <c r="E42" s="183">
        <f t="shared" si="5"/>
        <v>2066.4406779661017</v>
      </c>
      <c r="F42" s="181" t="s">
        <v>66</v>
      </c>
      <c r="I42" s="126" t="s">
        <v>75</v>
      </c>
      <c r="L42" s="185">
        <v>2066.4406779661017</v>
      </c>
      <c r="M42" s="184">
        <f t="shared" si="6"/>
        <v>1549.8305084745762</v>
      </c>
      <c r="N42" s="184">
        <f t="shared" si="7"/>
        <v>1653.1525423728815</v>
      </c>
      <c r="O42" s="184">
        <f t="shared" si="8"/>
        <v>1756.4745762711864</v>
      </c>
    </row>
    <row r="43" spans="1:15" ht="26.4" x14ac:dyDescent="0.3">
      <c r="A43">
        <f>'Прайс основной'!H43:H84</f>
        <v>2079</v>
      </c>
      <c r="B43">
        <v>1.18</v>
      </c>
      <c r="C43" s="177">
        <f t="shared" si="3"/>
        <v>1761.8644067796611</v>
      </c>
      <c r="E43" s="183">
        <f t="shared" si="5"/>
        <v>2114.2372881355932</v>
      </c>
      <c r="F43" s="181" t="s">
        <v>252</v>
      </c>
      <c r="I43" s="126" t="s">
        <v>237</v>
      </c>
      <c r="L43" s="185">
        <v>2114.2372881355932</v>
      </c>
      <c r="M43" s="184">
        <f t="shared" si="6"/>
        <v>1585.6779661016949</v>
      </c>
      <c r="N43" s="184">
        <f t="shared" si="7"/>
        <v>1691.3898305084747</v>
      </c>
      <c r="O43" s="184">
        <f t="shared" si="8"/>
        <v>1797.1016949152543</v>
      </c>
    </row>
    <row r="44" spans="1:15" ht="26.4" x14ac:dyDescent="0.3">
      <c r="A44">
        <f>'Прайс основной'!H44:H85</f>
        <v>2040</v>
      </c>
      <c r="B44">
        <v>1.18</v>
      </c>
      <c r="C44" s="177">
        <f t="shared" ref="C44:C49" si="9">A44/B44</f>
        <v>1728.8135593220341</v>
      </c>
      <c r="E44" s="183">
        <f t="shared" si="5"/>
        <v>2074.5762711864409</v>
      </c>
      <c r="F44" s="181" t="s">
        <v>252</v>
      </c>
      <c r="I44" s="126" t="s">
        <v>238</v>
      </c>
      <c r="L44" s="185">
        <v>2074.5762711864409</v>
      </c>
      <c r="M44" s="184">
        <f t="shared" si="6"/>
        <v>1555.9322033898306</v>
      </c>
      <c r="N44" s="184">
        <f t="shared" si="7"/>
        <v>1659.6610169491528</v>
      </c>
      <c r="O44" s="184">
        <f t="shared" si="8"/>
        <v>1763.3898305084747</v>
      </c>
    </row>
    <row r="45" spans="1:15" ht="26.4" x14ac:dyDescent="0.3">
      <c r="A45">
        <f>'Прайс основной'!H45:H86</f>
        <v>2020</v>
      </c>
      <c r="B45">
        <v>1.18</v>
      </c>
      <c r="C45" s="177">
        <f t="shared" si="9"/>
        <v>1711.8644067796611</v>
      </c>
      <c r="E45" s="183">
        <f>C45*1.2</f>
        <v>2054.2372881355932</v>
      </c>
      <c r="F45" s="181" t="s">
        <v>252</v>
      </c>
      <c r="I45" s="126" t="s">
        <v>239</v>
      </c>
      <c r="L45" s="185">
        <v>2054.2372881355932</v>
      </c>
      <c r="M45" s="184">
        <f t="shared" si="6"/>
        <v>1540.6779661016949</v>
      </c>
      <c r="N45" s="184">
        <f t="shared" si="7"/>
        <v>1643.3898305084747</v>
      </c>
      <c r="O45" s="184">
        <f t="shared" si="8"/>
        <v>1746.1016949152543</v>
      </c>
    </row>
    <row r="46" spans="1:15" x14ac:dyDescent="0.3">
      <c r="A46" s="177">
        <f>'Прайс основной'!H66</f>
        <v>14086</v>
      </c>
      <c r="B46">
        <v>1.18</v>
      </c>
      <c r="C46" s="177">
        <f t="shared" si="9"/>
        <v>11937.28813559322</v>
      </c>
      <c r="E46" s="183">
        <f t="shared" si="5"/>
        <v>14324.745762711864</v>
      </c>
      <c r="F46" s="180" t="s">
        <v>30</v>
      </c>
      <c r="I46" s="126" t="s">
        <v>31</v>
      </c>
      <c r="L46" s="185">
        <v>14324.745762711864</v>
      </c>
      <c r="M46" s="184">
        <f t="shared" si="6"/>
        <v>10743.559322033898</v>
      </c>
      <c r="N46" s="184">
        <f t="shared" si="7"/>
        <v>11459.796610169491</v>
      </c>
      <c r="O46" s="184">
        <f t="shared" si="8"/>
        <v>12176.033898305084</v>
      </c>
    </row>
    <row r="47" spans="1:15" x14ac:dyDescent="0.3">
      <c r="A47" s="177">
        <f>'Прайс основной'!H67</f>
        <v>5609</v>
      </c>
      <c r="B47">
        <v>1.18</v>
      </c>
      <c r="C47" s="177">
        <f t="shared" si="9"/>
        <v>4753.3898305084749</v>
      </c>
      <c r="E47" s="183">
        <f t="shared" si="5"/>
        <v>5704.0677966101694</v>
      </c>
      <c r="F47" s="179" t="s">
        <v>16</v>
      </c>
      <c r="I47" s="126" t="s">
        <v>17</v>
      </c>
      <c r="L47" s="185">
        <v>5704.0677966101694</v>
      </c>
      <c r="M47" s="184">
        <f t="shared" si="6"/>
        <v>4278.0508474576272</v>
      </c>
      <c r="N47" s="184">
        <f t="shared" si="7"/>
        <v>4563.2542372881353</v>
      </c>
      <c r="O47" s="184">
        <f t="shared" si="8"/>
        <v>4848.4576271186443</v>
      </c>
    </row>
    <row r="48" spans="1:15" x14ac:dyDescent="0.3">
      <c r="A48" s="177">
        <f>'Прайс основной'!H68</f>
        <v>28038</v>
      </c>
      <c r="B48">
        <v>1.18</v>
      </c>
      <c r="C48" s="177">
        <f t="shared" si="9"/>
        <v>23761.016949152545</v>
      </c>
      <c r="E48" s="183">
        <f t="shared" si="5"/>
        <v>28513.220338983054</v>
      </c>
      <c r="F48" s="179" t="s">
        <v>16</v>
      </c>
      <c r="I48" s="126" t="s">
        <v>17</v>
      </c>
      <c r="L48" s="185">
        <v>28513.220338983054</v>
      </c>
      <c r="M48" s="184">
        <f t="shared" si="6"/>
        <v>21384.91525423729</v>
      </c>
      <c r="N48" s="184">
        <f t="shared" si="7"/>
        <v>22810.576271186445</v>
      </c>
      <c r="O48" s="184">
        <f t="shared" si="8"/>
        <v>24236.237288135595</v>
      </c>
    </row>
    <row r="49" spans="1:15" x14ac:dyDescent="0.3">
      <c r="A49" s="177">
        <f>'Прайс основной'!H69</f>
        <v>5324</v>
      </c>
      <c r="B49">
        <v>1.18</v>
      </c>
      <c r="C49" s="177">
        <f t="shared" si="9"/>
        <v>4511.8644067796613</v>
      </c>
      <c r="E49" s="183">
        <f t="shared" si="5"/>
        <v>5414.2372881355932</v>
      </c>
      <c r="F49" s="181" t="s">
        <v>16</v>
      </c>
      <c r="I49" s="128" t="s">
        <v>162</v>
      </c>
      <c r="L49" s="185">
        <v>5414.2372881355932</v>
      </c>
      <c r="M49" s="184">
        <f t="shared" si="6"/>
        <v>4060.6779661016949</v>
      </c>
      <c r="N49" s="184">
        <f t="shared" si="7"/>
        <v>4331.3898305084749</v>
      </c>
      <c r="O49" s="184">
        <f t="shared" si="8"/>
        <v>4602.1016949152545</v>
      </c>
    </row>
    <row r="50" spans="1:15" x14ac:dyDescent="0.3">
      <c r="A50" s="177">
        <f>'Прайс основной'!H70</f>
        <v>26619</v>
      </c>
      <c r="B50">
        <v>1.18</v>
      </c>
      <c r="C50" s="177">
        <f t="shared" ref="C50:C62" si="10">A50/B50</f>
        <v>22558.474576271186</v>
      </c>
      <c r="E50" s="183">
        <f t="shared" si="5"/>
        <v>27070.169491525423</v>
      </c>
      <c r="F50" s="181" t="s">
        <v>16</v>
      </c>
      <c r="I50" s="128" t="s">
        <v>162</v>
      </c>
      <c r="L50" s="185">
        <v>27070.169491525423</v>
      </c>
      <c r="M50" s="184">
        <f t="shared" si="6"/>
        <v>20302.627118644068</v>
      </c>
      <c r="N50" s="184">
        <f t="shared" si="7"/>
        <v>21656.135593220341</v>
      </c>
      <c r="O50" s="184">
        <f t="shared" si="8"/>
        <v>23009.644067796609</v>
      </c>
    </row>
    <row r="51" spans="1:15" x14ac:dyDescent="0.3">
      <c r="A51" s="177">
        <f>'Прайс основной'!H71</f>
        <v>4730</v>
      </c>
      <c r="B51">
        <v>1.18</v>
      </c>
      <c r="C51" s="177">
        <f t="shared" si="10"/>
        <v>4008.4745762711868</v>
      </c>
      <c r="E51" s="183">
        <f t="shared" si="5"/>
        <v>4810.1694915254238</v>
      </c>
      <c r="F51" s="181" t="s">
        <v>16</v>
      </c>
      <c r="I51" s="126" t="s">
        <v>182</v>
      </c>
      <c r="L51" s="185">
        <v>4810.1694915254238</v>
      </c>
      <c r="M51" s="184">
        <f t="shared" si="6"/>
        <v>3607.6271186440681</v>
      </c>
      <c r="N51" s="184">
        <f t="shared" si="7"/>
        <v>3848.1355932203392</v>
      </c>
      <c r="O51" s="184">
        <f t="shared" si="8"/>
        <v>4088.6440677966102</v>
      </c>
    </row>
    <row r="52" spans="1:15" x14ac:dyDescent="0.3">
      <c r="A52" s="177">
        <f>'Прайс основной'!H72</f>
        <v>2748</v>
      </c>
      <c r="B52">
        <v>1.18</v>
      </c>
      <c r="C52" s="177">
        <f t="shared" si="10"/>
        <v>2328.8135593220341</v>
      </c>
      <c r="E52" s="183">
        <f t="shared" si="5"/>
        <v>2794.5762711864409</v>
      </c>
      <c r="F52" s="181" t="s">
        <v>16</v>
      </c>
      <c r="I52" s="126" t="s">
        <v>80</v>
      </c>
      <c r="L52" s="185">
        <v>2794.5762711864409</v>
      </c>
      <c r="M52" s="184">
        <f t="shared" si="6"/>
        <v>2095.9322033898306</v>
      </c>
      <c r="N52" s="184">
        <f t="shared" si="7"/>
        <v>2235.6610169491528</v>
      </c>
      <c r="O52" s="184">
        <f t="shared" si="8"/>
        <v>2375.3898305084745</v>
      </c>
    </row>
    <row r="53" spans="1:15" x14ac:dyDescent="0.3">
      <c r="A53" s="177">
        <f>'Прайс основной'!H73</f>
        <v>26950</v>
      </c>
      <c r="B53">
        <v>1.18</v>
      </c>
      <c r="C53" s="177">
        <f t="shared" si="10"/>
        <v>22838.983050847459</v>
      </c>
      <c r="E53" s="183">
        <f t="shared" si="5"/>
        <v>27406.77966101695</v>
      </c>
      <c r="F53" s="179" t="s">
        <v>16</v>
      </c>
      <c r="I53" s="129" t="s">
        <v>181</v>
      </c>
      <c r="L53" s="185">
        <v>27406.77966101695</v>
      </c>
      <c r="M53" s="184">
        <f t="shared" si="6"/>
        <v>20555.084745762713</v>
      </c>
      <c r="N53" s="184">
        <f t="shared" si="7"/>
        <v>21925.423728813563</v>
      </c>
      <c r="O53" s="184">
        <f t="shared" si="8"/>
        <v>23295.762711864405</v>
      </c>
    </row>
    <row r="54" spans="1:15" x14ac:dyDescent="0.3">
      <c r="A54" s="177">
        <f>'Прайс основной'!H74</f>
        <v>6130</v>
      </c>
      <c r="B54">
        <v>1.18</v>
      </c>
      <c r="C54" s="177">
        <f t="shared" si="10"/>
        <v>5194.9152542372885</v>
      </c>
      <c r="E54" s="183">
        <f t="shared" si="5"/>
        <v>6233.8983050847464</v>
      </c>
      <c r="F54" s="179" t="s">
        <v>16</v>
      </c>
      <c r="I54" s="126" t="s">
        <v>25</v>
      </c>
      <c r="L54" s="185">
        <v>6233.8983050847464</v>
      </c>
      <c r="M54" s="184">
        <f t="shared" si="6"/>
        <v>4675.42372881356</v>
      </c>
      <c r="N54" s="184">
        <f t="shared" si="7"/>
        <v>4987.1186440677975</v>
      </c>
      <c r="O54" s="184">
        <f t="shared" si="8"/>
        <v>5298.8135593220341</v>
      </c>
    </row>
    <row r="55" spans="1:15" x14ac:dyDescent="0.3">
      <c r="A55" s="177">
        <f>'Прайс основной'!H75</f>
        <v>30646</v>
      </c>
      <c r="B55">
        <v>1.18</v>
      </c>
      <c r="C55" s="177">
        <f t="shared" si="10"/>
        <v>25971.186440677968</v>
      </c>
      <c r="E55" s="183">
        <f t="shared" si="5"/>
        <v>31165.423728813559</v>
      </c>
      <c r="F55" s="179" t="s">
        <v>16</v>
      </c>
      <c r="I55" s="126" t="s">
        <v>25</v>
      </c>
      <c r="L55" s="185">
        <v>31165.423728813559</v>
      </c>
      <c r="M55" s="184">
        <f t="shared" si="6"/>
        <v>23374.067796610168</v>
      </c>
      <c r="N55" s="184">
        <f t="shared" si="7"/>
        <v>24932.338983050849</v>
      </c>
      <c r="O55" s="184">
        <f t="shared" si="8"/>
        <v>26490.610169491523</v>
      </c>
    </row>
    <row r="56" spans="1:15" x14ac:dyDescent="0.3">
      <c r="A56" s="177">
        <f>'Прайс основной'!H76</f>
        <v>5650</v>
      </c>
      <c r="B56">
        <v>1.18</v>
      </c>
      <c r="C56" s="177">
        <f t="shared" si="10"/>
        <v>4788.1355932203396</v>
      </c>
      <c r="E56" s="183">
        <f t="shared" si="5"/>
        <v>5745.7627118644077</v>
      </c>
      <c r="F56" s="179" t="s">
        <v>16</v>
      </c>
      <c r="I56" s="126" t="s">
        <v>186</v>
      </c>
      <c r="L56" s="185">
        <v>5745.7627118644077</v>
      </c>
      <c r="M56" s="184">
        <f t="shared" si="6"/>
        <v>4309.3220338983056</v>
      </c>
      <c r="N56" s="184">
        <f t="shared" si="7"/>
        <v>4596.610169491526</v>
      </c>
      <c r="O56" s="184">
        <f t="shared" si="8"/>
        <v>4883.8983050847464</v>
      </c>
    </row>
    <row r="57" spans="1:15" x14ac:dyDescent="0.3">
      <c r="A57" s="177">
        <f>'Прайс основной'!H77</f>
        <v>27750</v>
      </c>
      <c r="B57">
        <v>1.18</v>
      </c>
      <c r="C57" s="177">
        <f t="shared" si="10"/>
        <v>23516.949152542373</v>
      </c>
      <c r="E57" s="183">
        <f t="shared" si="5"/>
        <v>28220.338983050846</v>
      </c>
      <c r="F57" s="179" t="s">
        <v>16</v>
      </c>
      <c r="I57" s="126" t="s">
        <v>186</v>
      </c>
      <c r="L57" s="185">
        <v>28220.338983050846</v>
      </c>
      <c r="M57" s="184">
        <f t="shared" si="6"/>
        <v>21165.254237288136</v>
      </c>
      <c r="N57" s="184">
        <f t="shared" si="7"/>
        <v>22576.271186440677</v>
      </c>
      <c r="O57" s="184">
        <f t="shared" si="8"/>
        <v>23987.288135593219</v>
      </c>
    </row>
    <row r="58" spans="1:15" x14ac:dyDescent="0.3">
      <c r="A58" s="177">
        <f>'Прайс основной'!H78</f>
        <v>4902</v>
      </c>
      <c r="B58">
        <v>1.18</v>
      </c>
      <c r="C58" s="177">
        <f t="shared" si="10"/>
        <v>4154.2372881355932</v>
      </c>
      <c r="E58" s="183">
        <f t="shared" si="5"/>
        <v>4985.0847457627115</v>
      </c>
      <c r="F58" s="181" t="s">
        <v>16</v>
      </c>
      <c r="I58" s="128" t="s">
        <v>18</v>
      </c>
      <c r="L58" s="185">
        <v>4985.0847457627115</v>
      </c>
      <c r="M58" s="184">
        <f t="shared" si="6"/>
        <v>3738.8135593220336</v>
      </c>
      <c r="N58" s="184">
        <f t="shared" si="7"/>
        <v>3988.0677966101694</v>
      </c>
      <c r="O58" s="184">
        <f t="shared" si="8"/>
        <v>4237.3220338983047</v>
      </c>
    </row>
    <row r="59" spans="1:15" x14ac:dyDescent="0.3">
      <c r="A59" s="177">
        <f>'Прайс основной'!H79</f>
        <v>27221</v>
      </c>
      <c r="B59">
        <v>1.18</v>
      </c>
      <c r="C59" s="177">
        <f t="shared" si="10"/>
        <v>23068.644067796613</v>
      </c>
      <c r="E59" s="183">
        <f t="shared" si="5"/>
        <v>27682.372881355936</v>
      </c>
      <c r="F59" s="179" t="s">
        <v>16</v>
      </c>
      <c r="I59" s="126" t="s">
        <v>18</v>
      </c>
      <c r="L59" s="185">
        <v>27682.372881355936</v>
      </c>
      <c r="M59" s="184">
        <f t="shared" si="6"/>
        <v>20761.779661016953</v>
      </c>
      <c r="N59" s="184">
        <f t="shared" si="7"/>
        <v>22145.898305084749</v>
      </c>
      <c r="O59" s="184">
        <f t="shared" si="8"/>
        <v>23530.016949152545</v>
      </c>
    </row>
    <row r="60" spans="1:15" x14ac:dyDescent="0.3">
      <c r="A60" s="177">
        <f>'Прайс основной'!H80</f>
        <v>6145</v>
      </c>
      <c r="B60">
        <v>1.18</v>
      </c>
      <c r="C60" s="177">
        <f t="shared" si="10"/>
        <v>5207.6271186440681</v>
      </c>
      <c r="E60" s="183">
        <f t="shared" si="5"/>
        <v>6249.1525423728817</v>
      </c>
      <c r="F60" s="179" t="s">
        <v>16</v>
      </c>
      <c r="I60" s="126" t="s">
        <v>19</v>
      </c>
      <c r="L60" s="185">
        <v>6249.1525423728817</v>
      </c>
      <c r="M60" s="184">
        <f t="shared" si="6"/>
        <v>4686.8644067796613</v>
      </c>
      <c r="N60" s="184">
        <f t="shared" si="7"/>
        <v>4999.3220338983056</v>
      </c>
      <c r="O60" s="184">
        <f t="shared" si="8"/>
        <v>5311.7796610169489</v>
      </c>
    </row>
    <row r="61" spans="1:15" x14ac:dyDescent="0.3">
      <c r="A61" s="177">
        <f>'Прайс основной'!H81</f>
        <v>30721</v>
      </c>
      <c r="B61">
        <v>1.18</v>
      </c>
      <c r="C61" s="177">
        <f t="shared" si="10"/>
        <v>26034.745762711867</v>
      </c>
      <c r="E61" s="183">
        <f t="shared" si="5"/>
        <v>31241.69491525424</v>
      </c>
      <c r="F61" s="179" t="s">
        <v>16</v>
      </c>
      <c r="I61" s="126" t="s">
        <v>19</v>
      </c>
      <c r="L61" s="185">
        <v>31241.69491525424</v>
      </c>
      <c r="M61" s="184">
        <f t="shared" si="6"/>
        <v>23431.271186440681</v>
      </c>
      <c r="N61" s="184">
        <f t="shared" si="7"/>
        <v>24993.355932203394</v>
      </c>
      <c r="O61" s="184">
        <f t="shared" si="8"/>
        <v>26555.440677966104</v>
      </c>
    </row>
    <row r="62" spans="1:15" x14ac:dyDescent="0.3">
      <c r="A62" s="177">
        <f>'Прайс основной'!H82</f>
        <v>4964</v>
      </c>
      <c r="B62">
        <v>1.18</v>
      </c>
      <c r="C62" s="177">
        <f t="shared" si="10"/>
        <v>4206.7796610169489</v>
      </c>
      <c r="E62" s="183">
        <f t="shared" si="5"/>
        <v>5048.1355932203387</v>
      </c>
      <c r="F62" s="181" t="s">
        <v>16</v>
      </c>
      <c r="I62" s="126" t="s">
        <v>170</v>
      </c>
      <c r="L62" s="185">
        <v>5048.1355932203387</v>
      </c>
      <c r="M62" s="184">
        <f t="shared" si="6"/>
        <v>3786.101694915254</v>
      </c>
      <c r="N62" s="184">
        <f t="shared" si="7"/>
        <v>4038.5084745762711</v>
      </c>
      <c r="O62" s="184">
        <f t="shared" si="8"/>
        <v>4290.9152542372876</v>
      </c>
    </row>
    <row r="63" spans="1:15" x14ac:dyDescent="0.3">
      <c r="A63" s="177">
        <f>'Прайс основной'!H83</f>
        <v>22575</v>
      </c>
      <c r="B63">
        <v>1.18</v>
      </c>
      <c r="C63" s="177">
        <f t="shared" ref="C63:C87" si="11">A63/B63</f>
        <v>19131.355932203391</v>
      </c>
      <c r="E63" s="183">
        <f t="shared" si="5"/>
        <v>22957.627118644068</v>
      </c>
      <c r="F63" s="181" t="s">
        <v>16</v>
      </c>
      <c r="I63" s="126" t="s">
        <v>170</v>
      </c>
      <c r="L63" s="185">
        <v>22957.627118644068</v>
      </c>
      <c r="M63" s="184">
        <f t="shared" si="6"/>
        <v>17218.22033898305</v>
      </c>
      <c r="N63" s="184">
        <f t="shared" si="7"/>
        <v>18366.101694915254</v>
      </c>
      <c r="O63" s="184">
        <f t="shared" si="8"/>
        <v>19513.983050847459</v>
      </c>
    </row>
    <row r="64" spans="1:15" x14ac:dyDescent="0.3">
      <c r="A64" s="177">
        <f>'Прайс основной'!H84</f>
        <v>6296</v>
      </c>
      <c r="B64">
        <v>1.18</v>
      </c>
      <c r="C64" s="177">
        <f t="shared" si="11"/>
        <v>5335.593220338983</v>
      </c>
      <c r="E64" s="183">
        <f t="shared" si="5"/>
        <v>6402.7118644067796</v>
      </c>
      <c r="F64" s="179" t="s">
        <v>16</v>
      </c>
      <c r="I64" s="126" t="s">
        <v>175</v>
      </c>
      <c r="L64" s="185">
        <v>6402.7118644067796</v>
      </c>
      <c r="M64" s="184">
        <f t="shared" si="6"/>
        <v>4802.0338983050842</v>
      </c>
      <c r="N64" s="184">
        <f t="shared" si="7"/>
        <v>5122.1694915254238</v>
      </c>
      <c r="O64" s="184">
        <f t="shared" si="8"/>
        <v>5442.3050847457625</v>
      </c>
    </row>
    <row r="65" spans="1:15" x14ac:dyDescent="0.3">
      <c r="A65" s="177">
        <f>'Прайс основной'!H85</f>
        <v>31477</v>
      </c>
      <c r="B65">
        <v>1.18</v>
      </c>
      <c r="C65" s="177">
        <f t="shared" si="11"/>
        <v>26675.423728813559</v>
      </c>
      <c r="E65" s="183">
        <f t="shared" si="5"/>
        <v>32010.508474576269</v>
      </c>
      <c r="F65" s="179" t="s">
        <v>16</v>
      </c>
      <c r="I65" s="126" t="s">
        <v>175</v>
      </c>
      <c r="L65" s="185">
        <v>32010.508474576269</v>
      </c>
      <c r="M65" s="184">
        <f t="shared" si="6"/>
        <v>24007.881355932201</v>
      </c>
      <c r="N65" s="184">
        <f t="shared" si="7"/>
        <v>25608.406779661018</v>
      </c>
      <c r="O65" s="184">
        <f t="shared" si="8"/>
        <v>27208.932203389828</v>
      </c>
    </row>
    <row r="66" spans="1:15" x14ac:dyDescent="0.3">
      <c r="A66" s="177">
        <f>'Прайс основной'!H86</f>
        <v>5700</v>
      </c>
      <c r="B66">
        <v>1.18</v>
      </c>
      <c r="C66" s="177">
        <f t="shared" si="11"/>
        <v>4830.5084745762715</v>
      </c>
      <c r="E66" s="183">
        <f t="shared" si="5"/>
        <v>5796.610169491526</v>
      </c>
      <c r="F66" s="179" t="s">
        <v>16</v>
      </c>
      <c r="I66" s="126" t="s">
        <v>20</v>
      </c>
      <c r="L66" s="185">
        <v>5796.610169491526</v>
      </c>
      <c r="M66" s="184">
        <f t="shared" si="6"/>
        <v>4347.4576271186443</v>
      </c>
      <c r="N66" s="184">
        <f t="shared" si="7"/>
        <v>4637.2881355932213</v>
      </c>
      <c r="O66" s="184">
        <f t="shared" si="8"/>
        <v>4927.1186440677966</v>
      </c>
    </row>
    <row r="67" spans="1:15" x14ac:dyDescent="0.3">
      <c r="A67" s="177">
        <f>'Прайс основной'!H87</f>
        <v>27850</v>
      </c>
      <c r="B67">
        <v>1.18</v>
      </c>
      <c r="C67" s="177">
        <f t="shared" si="11"/>
        <v>23601.69491525424</v>
      </c>
      <c r="E67" s="183">
        <f t="shared" si="5"/>
        <v>28322.033898305086</v>
      </c>
      <c r="F67" s="179" t="s">
        <v>16</v>
      </c>
      <c r="I67" s="126" t="s">
        <v>20</v>
      </c>
      <c r="L67" s="185">
        <v>28322.033898305086</v>
      </c>
      <c r="M67" s="184">
        <f t="shared" si="6"/>
        <v>21241.525423728814</v>
      </c>
      <c r="N67" s="184">
        <f t="shared" si="7"/>
        <v>22657.627118644072</v>
      </c>
      <c r="O67" s="184">
        <f t="shared" si="8"/>
        <v>24073.728813559323</v>
      </c>
    </row>
    <row r="68" spans="1:15" x14ac:dyDescent="0.3">
      <c r="A68" s="177">
        <f>'Прайс основной'!H88</f>
        <v>4902</v>
      </c>
      <c r="B68">
        <v>1.18</v>
      </c>
      <c r="C68" s="177">
        <f t="shared" si="11"/>
        <v>4154.2372881355932</v>
      </c>
      <c r="E68" s="183">
        <f t="shared" ref="E68:E99" si="12">C68*1.2</f>
        <v>4985.0847457627115</v>
      </c>
      <c r="F68" s="181" t="s">
        <v>16</v>
      </c>
      <c r="I68" s="128" t="s">
        <v>163</v>
      </c>
      <c r="L68" s="185">
        <v>4985.0847457627115</v>
      </c>
      <c r="M68" s="184">
        <f t="shared" ref="M68:M99" si="13">E68*0.75</f>
        <v>3738.8135593220336</v>
      </c>
      <c r="N68" s="184">
        <f t="shared" ref="N68:N99" si="14">E68*0.8</f>
        <v>3988.0677966101694</v>
      </c>
      <c r="O68" s="184">
        <f t="shared" ref="O68:O99" si="15">E68*0.85</f>
        <v>4237.3220338983047</v>
      </c>
    </row>
    <row r="69" spans="1:15" x14ac:dyDescent="0.3">
      <c r="A69" s="177">
        <f>'Прайс основной'!H89</f>
        <v>24504</v>
      </c>
      <c r="B69">
        <v>1.18</v>
      </c>
      <c r="C69" s="177">
        <f t="shared" si="11"/>
        <v>20766.101694915254</v>
      </c>
      <c r="E69" s="183">
        <f t="shared" si="12"/>
        <v>24919.322033898305</v>
      </c>
      <c r="F69" s="181" t="s">
        <v>16</v>
      </c>
      <c r="I69" s="128" t="s">
        <v>163</v>
      </c>
      <c r="L69" s="185">
        <v>24919.322033898305</v>
      </c>
      <c r="M69" s="184">
        <f t="shared" si="13"/>
        <v>18689.491525423728</v>
      </c>
      <c r="N69" s="184">
        <f t="shared" si="14"/>
        <v>19935.457627118645</v>
      </c>
      <c r="O69" s="184">
        <f t="shared" si="15"/>
        <v>21181.423728813559</v>
      </c>
    </row>
    <row r="70" spans="1:15" x14ac:dyDescent="0.3">
      <c r="A70" s="177">
        <f>'Прайс основной'!H90</f>
        <v>3717</v>
      </c>
      <c r="B70">
        <v>1.18</v>
      </c>
      <c r="C70" s="177">
        <f t="shared" si="11"/>
        <v>3150</v>
      </c>
      <c r="E70" s="183">
        <f t="shared" si="12"/>
        <v>3780</v>
      </c>
      <c r="F70" s="179" t="s">
        <v>16</v>
      </c>
      <c r="I70" s="126" t="s">
        <v>21</v>
      </c>
      <c r="L70" s="185">
        <v>3780</v>
      </c>
      <c r="M70" s="184">
        <f t="shared" si="13"/>
        <v>2835</v>
      </c>
      <c r="N70" s="184">
        <f t="shared" si="14"/>
        <v>3024</v>
      </c>
      <c r="O70" s="184">
        <f t="shared" si="15"/>
        <v>3213</v>
      </c>
    </row>
    <row r="71" spans="1:15" x14ac:dyDescent="0.3">
      <c r="A71" s="177">
        <f>'Прайс основной'!H91</f>
        <v>2748</v>
      </c>
      <c r="B71">
        <v>1.18</v>
      </c>
      <c r="C71" s="177">
        <f t="shared" si="11"/>
        <v>2328.8135593220341</v>
      </c>
      <c r="E71" s="183">
        <f t="shared" si="12"/>
        <v>2794.5762711864409</v>
      </c>
      <c r="F71" s="181" t="s">
        <v>16</v>
      </c>
      <c r="I71" s="126" t="s">
        <v>81</v>
      </c>
      <c r="L71" s="185">
        <v>2794.5762711864409</v>
      </c>
      <c r="M71" s="184">
        <f t="shared" si="13"/>
        <v>2095.9322033898306</v>
      </c>
      <c r="N71" s="184">
        <f t="shared" si="14"/>
        <v>2235.6610169491528</v>
      </c>
      <c r="O71" s="184">
        <f t="shared" si="15"/>
        <v>2375.3898305084745</v>
      </c>
    </row>
    <row r="72" spans="1:15" x14ac:dyDescent="0.3">
      <c r="A72" s="177">
        <f>'Прайс основной'!H92</f>
        <v>5600</v>
      </c>
      <c r="B72">
        <v>1.18</v>
      </c>
      <c r="C72" s="177">
        <f t="shared" si="11"/>
        <v>4745.7627118644068</v>
      </c>
      <c r="E72" s="183">
        <f t="shared" si="12"/>
        <v>5694.9152542372876</v>
      </c>
      <c r="F72" s="179" t="s">
        <v>16</v>
      </c>
      <c r="I72" s="126" t="s">
        <v>27</v>
      </c>
      <c r="L72" s="185">
        <v>5694.9152542372876</v>
      </c>
      <c r="M72" s="184">
        <f t="shared" si="13"/>
        <v>4271.1864406779659</v>
      </c>
      <c r="N72" s="184">
        <f t="shared" si="14"/>
        <v>4555.9322033898306</v>
      </c>
      <c r="O72" s="184">
        <f t="shared" si="15"/>
        <v>4840.6779661016944</v>
      </c>
    </row>
    <row r="73" spans="1:15" x14ac:dyDescent="0.3">
      <c r="A73" s="177">
        <f>'Прайс основной'!H93</f>
        <v>27650</v>
      </c>
      <c r="B73">
        <v>1.18</v>
      </c>
      <c r="C73" s="177">
        <f t="shared" si="11"/>
        <v>23432.203389830509</v>
      </c>
      <c r="E73" s="183">
        <f t="shared" si="12"/>
        <v>28118.644067796609</v>
      </c>
      <c r="F73" s="179" t="s">
        <v>16</v>
      </c>
      <c r="I73" s="126" t="s">
        <v>27</v>
      </c>
      <c r="L73" s="185">
        <v>28118.644067796609</v>
      </c>
      <c r="M73" s="184">
        <f t="shared" si="13"/>
        <v>21088.983050847455</v>
      </c>
      <c r="N73" s="184">
        <f t="shared" si="14"/>
        <v>22494.91525423729</v>
      </c>
      <c r="O73" s="184">
        <f t="shared" si="15"/>
        <v>23900.847457627118</v>
      </c>
    </row>
    <row r="74" spans="1:15" x14ac:dyDescent="0.3">
      <c r="A74" s="177">
        <f>'Прайс основной'!H94</f>
        <v>6145</v>
      </c>
      <c r="B74">
        <v>1.18</v>
      </c>
      <c r="C74" s="177">
        <f t="shared" si="11"/>
        <v>5207.6271186440681</v>
      </c>
      <c r="E74" s="183">
        <f t="shared" si="12"/>
        <v>6249.1525423728817</v>
      </c>
      <c r="F74" s="179" t="s">
        <v>16</v>
      </c>
      <c r="I74" s="126" t="s">
        <v>22</v>
      </c>
      <c r="L74" s="185">
        <v>6249.1525423728817</v>
      </c>
      <c r="M74" s="184">
        <f t="shared" si="13"/>
        <v>4686.8644067796613</v>
      </c>
      <c r="N74" s="184">
        <f t="shared" si="14"/>
        <v>4999.3220338983056</v>
      </c>
      <c r="O74" s="184">
        <f t="shared" si="15"/>
        <v>5311.7796610169489</v>
      </c>
    </row>
    <row r="75" spans="1:15" x14ac:dyDescent="0.3">
      <c r="A75" s="177">
        <f>'Прайс основной'!H95</f>
        <v>32118</v>
      </c>
      <c r="B75">
        <v>1.18</v>
      </c>
      <c r="C75" s="177">
        <f t="shared" si="11"/>
        <v>27218.644067796613</v>
      </c>
      <c r="E75" s="183">
        <f t="shared" si="12"/>
        <v>32662.372881355936</v>
      </c>
      <c r="F75" s="179" t="s">
        <v>16</v>
      </c>
      <c r="I75" s="126" t="s">
        <v>22</v>
      </c>
      <c r="L75" s="185">
        <v>32662.372881355936</v>
      </c>
      <c r="M75" s="184">
        <f t="shared" si="13"/>
        <v>24496.779661016953</v>
      </c>
      <c r="N75" s="184">
        <f t="shared" si="14"/>
        <v>26129.898305084749</v>
      </c>
      <c r="O75" s="184">
        <f t="shared" si="15"/>
        <v>27763.016949152545</v>
      </c>
    </row>
    <row r="76" spans="1:15" x14ac:dyDescent="0.3">
      <c r="A76" s="177">
        <f>'Прайс основной'!H96</f>
        <v>5947</v>
      </c>
      <c r="B76">
        <v>1.18</v>
      </c>
      <c r="C76" s="177">
        <f t="shared" si="11"/>
        <v>5039.8305084745762</v>
      </c>
      <c r="E76" s="183">
        <f t="shared" si="12"/>
        <v>6047.796610169491</v>
      </c>
      <c r="F76" s="179" t="s">
        <v>16</v>
      </c>
      <c r="I76" s="126" t="s">
        <v>23</v>
      </c>
      <c r="L76" s="185">
        <v>6047.796610169491</v>
      </c>
      <c r="M76" s="184">
        <f t="shared" si="13"/>
        <v>4535.8474576271183</v>
      </c>
      <c r="N76" s="184">
        <f t="shared" si="14"/>
        <v>4838.2372881355932</v>
      </c>
      <c r="O76" s="184">
        <f t="shared" si="15"/>
        <v>5140.6271186440672</v>
      </c>
    </row>
    <row r="77" spans="1:15" x14ac:dyDescent="0.3">
      <c r="A77" s="177">
        <f>'Прайс основной'!H97</f>
        <v>29733</v>
      </c>
      <c r="B77">
        <v>1.18</v>
      </c>
      <c r="C77" s="177">
        <f t="shared" si="11"/>
        <v>25197.457627118645</v>
      </c>
      <c r="E77" s="183">
        <f t="shared" si="12"/>
        <v>30236.949152542373</v>
      </c>
      <c r="F77" s="179" t="s">
        <v>16</v>
      </c>
      <c r="I77" s="126" t="s">
        <v>23</v>
      </c>
      <c r="L77" s="185">
        <v>30236.949152542373</v>
      </c>
      <c r="M77" s="184">
        <f t="shared" si="13"/>
        <v>22677.711864406781</v>
      </c>
      <c r="N77" s="184">
        <f t="shared" si="14"/>
        <v>24189.5593220339</v>
      </c>
      <c r="O77" s="184">
        <f t="shared" si="15"/>
        <v>25701.406779661018</v>
      </c>
    </row>
    <row r="78" spans="1:15" x14ac:dyDescent="0.3">
      <c r="A78" s="177">
        <f>'Прайс основной'!H98</f>
        <v>6204</v>
      </c>
      <c r="B78">
        <v>1.18</v>
      </c>
      <c r="C78" s="177">
        <f t="shared" si="11"/>
        <v>5257.6271186440681</v>
      </c>
      <c r="E78" s="183">
        <f t="shared" si="12"/>
        <v>6309.1525423728817</v>
      </c>
      <c r="F78" s="179" t="s">
        <v>16</v>
      </c>
      <c r="I78" s="126" t="s">
        <v>111</v>
      </c>
      <c r="L78" s="185">
        <v>6309.1525423728817</v>
      </c>
      <c r="M78" s="184">
        <f t="shared" si="13"/>
        <v>4731.8644067796613</v>
      </c>
      <c r="N78" s="184">
        <f t="shared" si="14"/>
        <v>5047.3220338983056</v>
      </c>
      <c r="O78" s="184">
        <f t="shared" si="15"/>
        <v>5362.7796610169489</v>
      </c>
    </row>
    <row r="79" spans="1:15" x14ac:dyDescent="0.3">
      <c r="A79" s="177">
        <f>'Прайс основной'!H99</f>
        <v>31020</v>
      </c>
      <c r="B79">
        <v>1.18</v>
      </c>
      <c r="C79" s="177">
        <f t="shared" si="11"/>
        <v>26288.135593220341</v>
      </c>
      <c r="E79" s="183">
        <f t="shared" si="12"/>
        <v>31545.762711864409</v>
      </c>
      <c r="F79" s="179" t="s">
        <v>16</v>
      </c>
      <c r="I79" s="126" t="s">
        <v>111</v>
      </c>
      <c r="L79" s="185">
        <v>31545.762711864409</v>
      </c>
      <c r="M79" s="184">
        <f t="shared" si="13"/>
        <v>23659.322033898308</v>
      </c>
      <c r="N79" s="184">
        <f t="shared" si="14"/>
        <v>25236.610169491527</v>
      </c>
      <c r="O79" s="184">
        <f t="shared" si="15"/>
        <v>26813.898305084746</v>
      </c>
    </row>
    <row r="80" spans="1:15" x14ac:dyDescent="0.3">
      <c r="A80" s="177">
        <f>'Прайс основной'!H100</f>
        <v>24353</v>
      </c>
      <c r="B80">
        <v>1.18</v>
      </c>
      <c r="C80" s="177">
        <f t="shared" si="11"/>
        <v>20638.135593220341</v>
      </c>
      <c r="E80" s="183">
        <f t="shared" si="12"/>
        <v>24765.762711864409</v>
      </c>
      <c r="F80" s="179" t="s">
        <v>16</v>
      </c>
      <c r="I80" s="126" t="s">
        <v>24</v>
      </c>
      <c r="L80" s="185">
        <v>24765.762711864409</v>
      </c>
      <c r="M80" s="184">
        <f t="shared" si="13"/>
        <v>18574.322033898308</v>
      </c>
      <c r="N80" s="184">
        <f t="shared" si="14"/>
        <v>19812.610169491527</v>
      </c>
      <c r="O80" s="184">
        <f t="shared" si="15"/>
        <v>21050.898305084746</v>
      </c>
    </row>
    <row r="81" spans="1:15" x14ac:dyDescent="0.3">
      <c r="A81" s="177">
        <f>'Прайс основной'!H101</f>
        <v>3187</v>
      </c>
      <c r="B81">
        <v>1.18</v>
      </c>
      <c r="C81" s="177">
        <f t="shared" si="11"/>
        <v>2700.8474576271187</v>
      </c>
      <c r="E81" s="183">
        <f t="shared" si="12"/>
        <v>3241.0169491525426</v>
      </c>
      <c r="F81" s="181" t="s">
        <v>32</v>
      </c>
      <c r="I81" s="126" t="s">
        <v>92</v>
      </c>
      <c r="L81" s="185">
        <v>3241.0169491525426</v>
      </c>
      <c r="M81" s="184">
        <f t="shared" si="13"/>
        <v>2430.7627118644068</v>
      </c>
      <c r="N81" s="184">
        <f t="shared" si="14"/>
        <v>2592.8135593220341</v>
      </c>
      <c r="O81" s="184">
        <f t="shared" si="15"/>
        <v>2754.8644067796613</v>
      </c>
    </row>
    <row r="82" spans="1:15" x14ac:dyDescent="0.3">
      <c r="A82" s="177">
        <f>'Прайс основной'!H102</f>
        <v>3378</v>
      </c>
      <c r="B82">
        <v>1.18</v>
      </c>
      <c r="C82" s="177">
        <f t="shared" si="11"/>
        <v>2862.71186440678</v>
      </c>
      <c r="E82" s="183">
        <f t="shared" si="12"/>
        <v>3435.2542372881358</v>
      </c>
      <c r="F82" s="181" t="s">
        <v>32</v>
      </c>
      <c r="I82" s="126" t="s">
        <v>93</v>
      </c>
      <c r="L82" s="185">
        <v>3435.2542372881358</v>
      </c>
      <c r="M82" s="184">
        <f t="shared" si="13"/>
        <v>2576.4406779661017</v>
      </c>
      <c r="N82" s="184">
        <f t="shared" si="14"/>
        <v>2748.203389830509</v>
      </c>
      <c r="O82" s="184">
        <f t="shared" si="15"/>
        <v>2919.9661016949153</v>
      </c>
    </row>
    <row r="83" spans="1:15" x14ac:dyDescent="0.3">
      <c r="A83" s="177">
        <f>'Прайс основной'!H103</f>
        <v>3378</v>
      </c>
      <c r="B83">
        <v>1.18</v>
      </c>
      <c r="C83" s="177">
        <f t="shared" si="11"/>
        <v>2862.71186440678</v>
      </c>
      <c r="E83" s="183">
        <f t="shared" si="12"/>
        <v>3435.2542372881358</v>
      </c>
      <c r="F83" s="181" t="s">
        <v>32</v>
      </c>
      <c r="I83" s="126" t="s">
        <v>94</v>
      </c>
      <c r="L83" s="185">
        <v>3435.2542372881358</v>
      </c>
      <c r="M83" s="184">
        <f t="shared" si="13"/>
        <v>2576.4406779661017</v>
      </c>
      <c r="N83" s="184">
        <f t="shared" si="14"/>
        <v>2748.203389830509</v>
      </c>
      <c r="O83" s="184">
        <f t="shared" si="15"/>
        <v>2919.9661016949153</v>
      </c>
    </row>
    <row r="84" spans="1:15" x14ac:dyDescent="0.3">
      <c r="A84" s="177">
        <f>'Прайс основной'!H104</f>
        <v>893</v>
      </c>
      <c r="B84">
        <v>1.18</v>
      </c>
      <c r="C84" s="177">
        <f t="shared" si="11"/>
        <v>756.77966101694915</v>
      </c>
      <c r="E84" s="183">
        <f t="shared" si="12"/>
        <v>908.13559322033893</v>
      </c>
      <c r="F84" s="181" t="s">
        <v>32</v>
      </c>
      <c r="I84" s="126" t="s">
        <v>129</v>
      </c>
      <c r="L84" s="185">
        <v>908.13559322033893</v>
      </c>
      <c r="M84" s="184">
        <f t="shared" si="13"/>
        <v>681.10169491525426</v>
      </c>
      <c r="N84" s="184">
        <f t="shared" si="14"/>
        <v>726.50847457627117</v>
      </c>
      <c r="O84" s="184">
        <f t="shared" si="15"/>
        <v>771.91525423728808</v>
      </c>
    </row>
    <row r="85" spans="1:15" x14ac:dyDescent="0.3">
      <c r="A85" s="177">
        <f>'Прайс основной'!H105</f>
        <v>1690</v>
      </c>
      <c r="B85">
        <v>1.18</v>
      </c>
      <c r="C85" s="177">
        <f t="shared" si="11"/>
        <v>1432.2033898305085</v>
      </c>
      <c r="E85" s="183">
        <f t="shared" si="12"/>
        <v>1718.6440677966102</v>
      </c>
      <c r="F85" s="181" t="s">
        <v>32</v>
      </c>
      <c r="I85" s="126" t="s">
        <v>95</v>
      </c>
      <c r="L85" s="185">
        <v>1718.6440677966102</v>
      </c>
      <c r="M85" s="184">
        <f t="shared" si="13"/>
        <v>1288.9830508474577</v>
      </c>
      <c r="N85" s="184">
        <f t="shared" si="14"/>
        <v>1374.9152542372883</v>
      </c>
      <c r="O85" s="184">
        <f t="shared" si="15"/>
        <v>1460.8474576271187</v>
      </c>
    </row>
    <row r="86" spans="1:15" x14ac:dyDescent="0.3">
      <c r="A86" s="177">
        <f>'Прайс основной'!H106</f>
        <v>1635</v>
      </c>
      <c r="B86">
        <v>1.18</v>
      </c>
      <c r="C86" s="177">
        <f t="shared" si="11"/>
        <v>1385.5932203389832</v>
      </c>
      <c r="E86" s="183">
        <f t="shared" si="12"/>
        <v>1662.7118644067798</v>
      </c>
      <c r="F86" s="181" t="s">
        <v>32</v>
      </c>
      <c r="I86" s="126" t="s">
        <v>96</v>
      </c>
      <c r="L86" s="185">
        <v>1662.7118644067798</v>
      </c>
      <c r="M86" s="184">
        <f t="shared" si="13"/>
        <v>1247.0338983050849</v>
      </c>
      <c r="N86" s="184">
        <f t="shared" si="14"/>
        <v>1330.1694915254238</v>
      </c>
      <c r="O86" s="184">
        <f t="shared" si="15"/>
        <v>1413.3050847457628</v>
      </c>
    </row>
    <row r="87" spans="1:15" x14ac:dyDescent="0.3">
      <c r="A87" s="177">
        <f>'Прайс основной'!H107</f>
        <v>3255</v>
      </c>
      <c r="B87">
        <v>1.18</v>
      </c>
      <c r="C87" s="177">
        <f t="shared" si="11"/>
        <v>2758.4745762711864</v>
      </c>
      <c r="E87" s="183">
        <f t="shared" si="12"/>
        <v>3310.1694915254234</v>
      </c>
      <c r="F87" s="180" t="s">
        <v>32</v>
      </c>
      <c r="I87" s="178" t="s">
        <v>176</v>
      </c>
      <c r="L87" s="185">
        <v>3310.1694915254234</v>
      </c>
      <c r="M87" s="184">
        <f t="shared" si="13"/>
        <v>2482.6271186440677</v>
      </c>
      <c r="N87" s="184">
        <f t="shared" si="14"/>
        <v>2648.1355932203387</v>
      </c>
      <c r="O87" s="184">
        <f t="shared" si="15"/>
        <v>2813.6440677966098</v>
      </c>
    </row>
    <row r="88" spans="1:15" x14ac:dyDescent="0.3">
      <c r="A88" s="177">
        <f>'Прайс основной'!H108</f>
        <v>3310</v>
      </c>
      <c r="B88">
        <v>1.18</v>
      </c>
      <c r="C88" s="177">
        <f t="shared" ref="C88:C151" si="16">A88/B88</f>
        <v>2805.0847457627119</v>
      </c>
      <c r="E88" s="183">
        <f t="shared" si="12"/>
        <v>3366.101694915254</v>
      </c>
      <c r="F88" s="181" t="s">
        <v>32</v>
      </c>
      <c r="I88" s="126" t="s">
        <v>97</v>
      </c>
      <c r="L88" s="185">
        <v>3366.101694915254</v>
      </c>
      <c r="M88" s="184">
        <f t="shared" si="13"/>
        <v>2524.5762711864404</v>
      </c>
      <c r="N88" s="184">
        <f t="shared" si="14"/>
        <v>2692.8813559322034</v>
      </c>
      <c r="O88" s="184">
        <f t="shared" si="15"/>
        <v>2861.1864406779659</v>
      </c>
    </row>
    <row r="89" spans="1:15" x14ac:dyDescent="0.3">
      <c r="A89" s="177">
        <f>'Прайс основной'!H109</f>
        <v>3023</v>
      </c>
      <c r="B89">
        <v>1.18</v>
      </c>
      <c r="C89" s="177">
        <f t="shared" si="16"/>
        <v>2561.8644067796613</v>
      </c>
      <c r="E89" s="183">
        <f t="shared" si="12"/>
        <v>3074.2372881355936</v>
      </c>
      <c r="F89" s="180" t="s">
        <v>32</v>
      </c>
      <c r="I89" s="126" t="s">
        <v>33</v>
      </c>
      <c r="L89" s="185">
        <v>3074.2372881355936</v>
      </c>
      <c r="M89" s="184">
        <f t="shared" si="13"/>
        <v>2305.6779661016953</v>
      </c>
      <c r="N89" s="184">
        <f t="shared" si="14"/>
        <v>2459.3898305084749</v>
      </c>
      <c r="O89" s="184">
        <f t="shared" si="15"/>
        <v>2613.1016949152545</v>
      </c>
    </row>
    <row r="90" spans="1:15" x14ac:dyDescent="0.3">
      <c r="A90" s="177">
        <f>'Прайс основной'!H110</f>
        <v>4334</v>
      </c>
      <c r="B90">
        <v>1.18</v>
      </c>
      <c r="C90" s="177">
        <f t="shared" si="16"/>
        <v>3672.8813559322034</v>
      </c>
      <c r="E90" s="183">
        <f t="shared" si="12"/>
        <v>4407.4576271186443</v>
      </c>
      <c r="F90" s="181" t="s">
        <v>139</v>
      </c>
      <c r="I90" s="128" t="s">
        <v>140</v>
      </c>
      <c r="L90" s="185">
        <v>4407.4576271186443</v>
      </c>
      <c r="M90" s="184">
        <f t="shared" si="13"/>
        <v>3305.593220338983</v>
      </c>
      <c r="N90" s="184">
        <f t="shared" si="14"/>
        <v>3525.9661016949158</v>
      </c>
      <c r="O90" s="184">
        <f t="shared" si="15"/>
        <v>3746.3389830508477</v>
      </c>
    </row>
    <row r="91" spans="1:15" x14ac:dyDescent="0.3">
      <c r="A91" s="177">
        <f>'Прайс основной'!H111</f>
        <v>3807</v>
      </c>
      <c r="B91">
        <v>1.18</v>
      </c>
      <c r="C91" s="177">
        <f t="shared" si="16"/>
        <v>3226.2711864406783</v>
      </c>
      <c r="E91" s="183">
        <f t="shared" si="12"/>
        <v>3871.5254237288136</v>
      </c>
      <c r="F91" s="181" t="s">
        <v>34</v>
      </c>
      <c r="I91" s="128" t="s">
        <v>245</v>
      </c>
      <c r="L91" s="185">
        <v>3871.5254237288136</v>
      </c>
      <c r="M91" s="184">
        <f t="shared" si="13"/>
        <v>2903.6440677966102</v>
      </c>
      <c r="N91" s="184">
        <f t="shared" si="14"/>
        <v>3097.2203389830511</v>
      </c>
      <c r="O91" s="184">
        <f t="shared" si="15"/>
        <v>3290.7966101694915</v>
      </c>
    </row>
    <row r="92" spans="1:15" x14ac:dyDescent="0.3">
      <c r="A92" s="177">
        <f>'Прайс основной'!H112</f>
        <v>4092</v>
      </c>
      <c r="B92">
        <v>1.18</v>
      </c>
      <c r="C92" s="177">
        <f t="shared" si="16"/>
        <v>3467.7966101694915</v>
      </c>
      <c r="E92" s="183">
        <f t="shared" si="12"/>
        <v>4161.3559322033898</v>
      </c>
      <c r="F92" s="179" t="s">
        <v>34</v>
      </c>
      <c r="I92" s="126" t="s">
        <v>118</v>
      </c>
      <c r="L92" s="185">
        <v>4161.3559322033898</v>
      </c>
      <c r="M92" s="184">
        <f t="shared" si="13"/>
        <v>3121.0169491525421</v>
      </c>
      <c r="N92" s="184">
        <f t="shared" si="14"/>
        <v>3329.0847457627119</v>
      </c>
      <c r="O92" s="184">
        <f t="shared" si="15"/>
        <v>3537.1525423728813</v>
      </c>
    </row>
    <row r="93" spans="1:15" x14ac:dyDescent="0.3">
      <c r="A93" s="177">
        <f>'Прайс основной'!H113</f>
        <v>20056</v>
      </c>
      <c r="B93">
        <v>1.18</v>
      </c>
      <c r="C93" s="177">
        <f t="shared" si="16"/>
        <v>16996.610169491527</v>
      </c>
      <c r="E93" s="183">
        <f t="shared" si="12"/>
        <v>20395.932203389832</v>
      </c>
      <c r="F93" s="179" t="s">
        <v>34</v>
      </c>
      <c r="I93" s="126" t="s">
        <v>118</v>
      </c>
      <c r="L93" s="185">
        <v>20395.932203389832</v>
      </c>
      <c r="M93" s="184">
        <f t="shared" si="13"/>
        <v>15296.949152542373</v>
      </c>
      <c r="N93" s="184">
        <f t="shared" si="14"/>
        <v>16316.745762711866</v>
      </c>
      <c r="O93" s="184">
        <f t="shared" si="15"/>
        <v>17336.542372881355</v>
      </c>
    </row>
    <row r="94" spans="1:15" x14ac:dyDescent="0.3">
      <c r="A94" s="177">
        <f>'Прайс основной'!H114</f>
        <v>4199</v>
      </c>
      <c r="B94">
        <v>1.18</v>
      </c>
      <c r="C94" s="177">
        <f t="shared" si="16"/>
        <v>3558.4745762711868</v>
      </c>
      <c r="E94" s="183">
        <f t="shared" si="12"/>
        <v>4270.1694915254238</v>
      </c>
      <c r="F94" s="179" t="s">
        <v>34</v>
      </c>
      <c r="I94" s="126" t="s">
        <v>117</v>
      </c>
      <c r="L94" s="185">
        <v>4270.1694915254238</v>
      </c>
      <c r="M94" s="184">
        <f t="shared" si="13"/>
        <v>3202.6271186440681</v>
      </c>
      <c r="N94" s="184">
        <f t="shared" si="14"/>
        <v>3416.1355932203392</v>
      </c>
      <c r="O94" s="184">
        <f t="shared" si="15"/>
        <v>3629.6440677966102</v>
      </c>
    </row>
    <row r="95" spans="1:15" x14ac:dyDescent="0.3">
      <c r="A95" s="177">
        <f>'Прайс основной'!H115</f>
        <v>1971</v>
      </c>
      <c r="B95">
        <v>1.18</v>
      </c>
      <c r="C95" s="177">
        <f t="shared" si="16"/>
        <v>1670.3389830508474</v>
      </c>
      <c r="E95" s="183">
        <f t="shared" si="12"/>
        <v>2004.4067796610168</v>
      </c>
      <c r="F95" s="179" t="s">
        <v>34</v>
      </c>
      <c r="I95" s="126" t="s">
        <v>122</v>
      </c>
      <c r="L95" s="185">
        <v>2004.4067796610168</v>
      </c>
      <c r="M95" s="184">
        <f t="shared" si="13"/>
        <v>1503.3050847457625</v>
      </c>
      <c r="N95" s="184">
        <f t="shared" si="14"/>
        <v>1603.5254237288136</v>
      </c>
      <c r="O95" s="184">
        <f t="shared" si="15"/>
        <v>1703.7457627118642</v>
      </c>
    </row>
    <row r="96" spans="1:15" x14ac:dyDescent="0.3">
      <c r="A96" s="177">
        <f>'Прайс основной'!H116</f>
        <v>22828</v>
      </c>
      <c r="B96">
        <v>1.18</v>
      </c>
      <c r="C96" s="177">
        <f t="shared" si="16"/>
        <v>19345.762711864409</v>
      </c>
      <c r="E96" s="183">
        <f t="shared" si="12"/>
        <v>23214.91525423729</v>
      </c>
      <c r="F96" s="179" t="s">
        <v>34</v>
      </c>
      <c r="I96" s="126" t="s">
        <v>119</v>
      </c>
      <c r="L96" s="185">
        <v>23214.91525423729</v>
      </c>
      <c r="M96" s="184">
        <f t="shared" si="13"/>
        <v>17411.186440677968</v>
      </c>
      <c r="N96" s="184">
        <f t="shared" si="14"/>
        <v>18571.932203389832</v>
      </c>
      <c r="O96" s="184">
        <f t="shared" si="15"/>
        <v>19732.677966101695</v>
      </c>
    </row>
    <row r="97" spans="1:15" x14ac:dyDescent="0.3">
      <c r="A97" s="177">
        <f>'Прайс основной'!H117</f>
        <v>1971</v>
      </c>
      <c r="B97">
        <v>1.18</v>
      </c>
      <c r="C97" s="177">
        <f t="shared" si="16"/>
        <v>1670.3389830508474</v>
      </c>
      <c r="E97" s="183">
        <f t="shared" si="12"/>
        <v>2004.4067796610168</v>
      </c>
      <c r="F97" s="179" t="s">
        <v>34</v>
      </c>
      <c r="I97" s="126" t="s">
        <v>123</v>
      </c>
      <c r="L97" s="185">
        <v>2004.4067796610168</v>
      </c>
      <c r="M97" s="184">
        <f t="shared" si="13"/>
        <v>1503.3050847457625</v>
      </c>
      <c r="N97" s="184">
        <f t="shared" si="14"/>
        <v>1603.5254237288136</v>
      </c>
      <c r="O97" s="184">
        <f t="shared" si="15"/>
        <v>1703.7457627118642</v>
      </c>
    </row>
    <row r="98" spans="1:15" x14ac:dyDescent="0.3">
      <c r="A98" s="177">
        <f>'Прайс основной'!H118</f>
        <v>10521</v>
      </c>
      <c r="B98">
        <v>1.18</v>
      </c>
      <c r="C98" s="177">
        <f t="shared" si="16"/>
        <v>8916.1016949152545</v>
      </c>
      <c r="E98" s="183">
        <f t="shared" si="12"/>
        <v>10699.322033898305</v>
      </c>
      <c r="F98" s="179" t="s">
        <v>34</v>
      </c>
      <c r="I98" s="126" t="s">
        <v>35</v>
      </c>
      <c r="L98" s="185">
        <v>10699.322033898305</v>
      </c>
      <c r="M98" s="184">
        <f t="shared" si="13"/>
        <v>8024.4915254237285</v>
      </c>
      <c r="N98" s="184">
        <f t="shared" si="14"/>
        <v>8559.4576271186434</v>
      </c>
      <c r="O98" s="184">
        <f t="shared" si="15"/>
        <v>9094.4237288135591</v>
      </c>
    </row>
    <row r="99" spans="1:15" x14ac:dyDescent="0.3">
      <c r="A99" s="177">
        <f>'Прайс основной'!H119</f>
        <v>4050</v>
      </c>
      <c r="B99">
        <v>1.18</v>
      </c>
      <c r="C99" s="177">
        <f t="shared" si="16"/>
        <v>3432.2033898305085</v>
      </c>
      <c r="E99" s="183">
        <f t="shared" si="12"/>
        <v>4118.6440677966102</v>
      </c>
      <c r="F99" s="181" t="s">
        <v>34</v>
      </c>
      <c r="I99" s="128" t="s">
        <v>246</v>
      </c>
      <c r="L99" s="185">
        <v>4118.6440677966102</v>
      </c>
      <c r="M99" s="184">
        <f t="shared" si="13"/>
        <v>3088.9830508474579</v>
      </c>
      <c r="N99" s="184">
        <f t="shared" si="14"/>
        <v>3294.9152542372885</v>
      </c>
      <c r="O99" s="184">
        <f t="shared" si="15"/>
        <v>3500.8474576271187</v>
      </c>
    </row>
    <row r="100" spans="1:15" x14ac:dyDescent="0.3">
      <c r="A100" s="177">
        <f>'Прайс основной'!H120</f>
        <v>21991</v>
      </c>
      <c r="B100">
        <v>1.18</v>
      </c>
      <c r="C100" s="177">
        <f t="shared" si="16"/>
        <v>18636.440677966104</v>
      </c>
      <c r="E100" s="183">
        <f t="shared" ref="E100:E131" si="17">C100*1.2</f>
        <v>22363.728813559323</v>
      </c>
      <c r="F100" s="179" t="s">
        <v>34</v>
      </c>
      <c r="I100" s="178" t="s">
        <v>125</v>
      </c>
      <c r="L100" s="185">
        <v>22363.728813559323</v>
      </c>
      <c r="M100" s="184">
        <f t="shared" ref="M100:M131" si="18">E100*0.75</f>
        <v>16772.796610169491</v>
      </c>
      <c r="N100" s="184">
        <f t="shared" ref="N100:N131" si="19">E100*0.8</f>
        <v>17890.983050847459</v>
      </c>
      <c r="O100" s="184">
        <f t="shared" ref="O100:O131" si="20">E100*0.85</f>
        <v>19009.169491525423</v>
      </c>
    </row>
    <row r="101" spans="1:15" x14ac:dyDescent="0.3">
      <c r="A101" s="177">
        <f>'Прайс основной'!H121</f>
        <v>1971</v>
      </c>
      <c r="B101">
        <v>1.18</v>
      </c>
      <c r="C101" s="177">
        <f t="shared" si="16"/>
        <v>1670.3389830508474</v>
      </c>
      <c r="E101" s="183">
        <f t="shared" si="17"/>
        <v>2004.4067796610168</v>
      </c>
      <c r="F101" s="179" t="s">
        <v>34</v>
      </c>
      <c r="I101" s="178" t="s">
        <v>121</v>
      </c>
      <c r="L101" s="185">
        <v>2004.4067796610168</v>
      </c>
      <c r="M101" s="184">
        <f t="shared" si="18"/>
        <v>1503.3050847457625</v>
      </c>
      <c r="N101" s="184">
        <f t="shared" si="19"/>
        <v>1603.5254237288136</v>
      </c>
      <c r="O101" s="184">
        <f t="shared" si="20"/>
        <v>1703.7457627118642</v>
      </c>
    </row>
    <row r="102" spans="1:15" x14ac:dyDescent="0.3">
      <c r="A102" s="177">
        <f>'Прайс основной'!H122</f>
        <v>2067</v>
      </c>
      <c r="B102">
        <v>1.18</v>
      </c>
      <c r="C102" s="177">
        <f t="shared" si="16"/>
        <v>1751.6949152542375</v>
      </c>
      <c r="E102" s="183">
        <f t="shared" si="17"/>
        <v>2102.0338983050847</v>
      </c>
      <c r="F102" s="179" t="s">
        <v>34</v>
      </c>
      <c r="I102" s="126" t="s">
        <v>124</v>
      </c>
      <c r="L102" s="185">
        <v>2102.0338983050847</v>
      </c>
      <c r="M102" s="184">
        <f t="shared" si="18"/>
        <v>1576.5254237288136</v>
      </c>
      <c r="N102" s="184">
        <f t="shared" si="19"/>
        <v>1681.6271186440679</v>
      </c>
      <c r="O102" s="184">
        <f t="shared" si="20"/>
        <v>1786.7288135593219</v>
      </c>
    </row>
    <row r="103" spans="1:15" x14ac:dyDescent="0.3">
      <c r="A103" s="177">
        <f>'Прайс основной'!H123</f>
        <v>3616</v>
      </c>
      <c r="B103">
        <v>1.18</v>
      </c>
      <c r="C103" s="177">
        <f t="shared" si="16"/>
        <v>3064.406779661017</v>
      </c>
      <c r="E103" s="183">
        <f t="shared" si="17"/>
        <v>3677.2881355932204</v>
      </c>
      <c r="F103" s="181" t="s">
        <v>28</v>
      </c>
      <c r="I103" s="128" t="s">
        <v>141</v>
      </c>
      <c r="L103" s="185">
        <v>3677.2881355932204</v>
      </c>
      <c r="M103" s="184">
        <f t="shared" si="18"/>
        <v>2757.9661016949153</v>
      </c>
      <c r="N103" s="184">
        <f t="shared" si="19"/>
        <v>2941.8305084745766</v>
      </c>
      <c r="O103" s="184">
        <f t="shared" si="20"/>
        <v>3125.6949152542375</v>
      </c>
    </row>
    <row r="104" spans="1:15" x14ac:dyDescent="0.3">
      <c r="A104" s="177">
        <f>'Прайс основной'!H124</f>
        <v>2029</v>
      </c>
      <c r="B104">
        <v>1.18</v>
      </c>
      <c r="C104" s="177">
        <f t="shared" si="16"/>
        <v>1719.4915254237289</v>
      </c>
      <c r="E104" s="183">
        <f t="shared" si="17"/>
        <v>2063.3898305084745</v>
      </c>
      <c r="F104" s="126" t="s">
        <v>28</v>
      </c>
      <c r="I104" s="126" t="s">
        <v>82</v>
      </c>
      <c r="L104" s="185">
        <v>2063.3898305084745</v>
      </c>
      <c r="M104" s="184">
        <f t="shared" si="18"/>
        <v>1547.5423728813557</v>
      </c>
      <c r="N104" s="184">
        <f t="shared" si="19"/>
        <v>1650.7118644067796</v>
      </c>
      <c r="O104" s="184">
        <f t="shared" si="20"/>
        <v>1753.8813559322032</v>
      </c>
    </row>
    <row r="105" spans="1:15" x14ac:dyDescent="0.3">
      <c r="A105" s="177">
        <f>'Прайс основной'!H125</f>
        <v>3835</v>
      </c>
      <c r="B105">
        <v>1.18</v>
      </c>
      <c r="C105" s="177">
        <f t="shared" si="16"/>
        <v>3250</v>
      </c>
      <c r="E105" s="183">
        <f t="shared" si="17"/>
        <v>3900</v>
      </c>
      <c r="F105" s="180" t="s">
        <v>28</v>
      </c>
      <c r="I105" s="126" t="s">
        <v>29</v>
      </c>
      <c r="L105" s="185">
        <v>3900</v>
      </c>
      <c r="M105" s="184">
        <f t="shared" si="18"/>
        <v>2925</v>
      </c>
      <c r="N105" s="184">
        <f t="shared" si="19"/>
        <v>3120</v>
      </c>
      <c r="O105" s="184">
        <f t="shared" si="20"/>
        <v>3315</v>
      </c>
    </row>
    <row r="106" spans="1:15" x14ac:dyDescent="0.3">
      <c r="A106" s="177">
        <f>'Прайс основной'!H126</f>
        <v>1754</v>
      </c>
      <c r="B106">
        <v>1.18</v>
      </c>
      <c r="C106" s="177">
        <f t="shared" si="16"/>
        <v>1486.4406779661017</v>
      </c>
      <c r="E106" s="183">
        <f t="shared" si="17"/>
        <v>1783.7288135593219</v>
      </c>
      <c r="F106" s="179" t="s">
        <v>37</v>
      </c>
      <c r="I106" s="126" t="s">
        <v>39</v>
      </c>
      <c r="L106" s="185">
        <v>1783.7288135593219</v>
      </c>
      <c r="M106" s="184">
        <f t="shared" si="18"/>
        <v>1337.7966101694915</v>
      </c>
      <c r="N106" s="184">
        <f t="shared" si="19"/>
        <v>1426.9830508474577</v>
      </c>
      <c r="O106" s="184">
        <f t="shared" si="20"/>
        <v>1516.1694915254236</v>
      </c>
    </row>
    <row r="107" spans="1:15" x14ac:dyDescent="0.3">
      <c r="A107" s="177">
        <f>'Прайс основной'!H127</f>
        <v>7012</v>
      </c>
      <c r="B107">
        <v>1.18</v>
      </c>
      <c r="C107" s="177">
        <f t="shared" si="16"/>
        <v>5942.3728813559328</v>
      </c>
      <c r="E107" s="183">
        <f t="shared" si="17"/>
        <v>7130.8474576271192</v>
      </c>
      <c r="F107" s="179" t="s">
        <v>37</v>
      </c>
      <c r="I107" s="126" t="s">
        <v>39</v>
      </c>
      <c r="L107" s="185">
        <v>7130.8474576271192</v>
      </c>
      <c r="M107" s="184">
        <f t="shared" si="18"/>
        <v>5348.1355932203396</v>
      </c>
      <c r="N107" s="184">
        <f t="shared" si="19"/>
        <v>5704.6779661016953</v>
      </c>
      <c r="O107" s="184">
        <f t="shared" si="20"/>
        <v>6061.2203389830511</v>
      </c>
    </row>
    <row r="108" spans="1:15" x14ac:dyDescent="0.3">
      <c r="A108" s="177">
        <f>'Прайс основной'!H128</f>
        <v>2992</v>
      </c>
      <c r="B108">
        <v>1.18</v>
      </c>
      <c r="C108" s="177">
        <f t="shared" si="16"/>
        <v>2535.593220338983</v>
      </c>
      <c r="E108" s="183">
        <f t="shared" si="17"/>
        <v>3042.7118644067796</v>
      </c>
      <c r="F108" s="179" t="s">
        <v>37</v>
      </c>
      <c r="I108" s="126" t="s">
        <v>116</v>
      </c>
      <c r="L108" s="185">
        <v>3042.7118644067796</v>
      </c>
      <c r="M108" s="184">
        <f t="shared" si="18"/>
        <v>2282.0338983050847</v>
      </c>
      <c r="N108" s="184">
        <f t="shared" si="19"/>
        <v>2434.1694915254238</v>
      </c>
      <c r="O108" s="184">
        <f t="shared" si="20"/>
        <v>2586.3050847457625</v>
      </c>
    </row>
    <row r="109" spans="1:15" x14ac:dyDescent="0.3">
      <c r="A109" s="177">
        <f>'Прайс основной'!H129</f>
        <v>1728</v>
      </c>
      <c r="B109">
        <v>1.18</v>
      </c>
      <c r="C109" s="177">
        <f t="shared" si="16"/>
        <v>1464.406779661017</v>
      </c>
      <c r="E109" s="183">
        <f t="shared" si="17"/>
        <v>1757.2881355932204</v>
      </c>
      <c r="F109" s="181" t="s">
        <v>37</v>
      </c>
      <c r="I109" s="128" t="s">
        <v>164</v>
      </c>
      <c r="L109" s="185">
        <v>1757.2881355932204</v>
      </c>
      <c r="M109" s="184">
        <f t="shared" si="18"/>
        <v>1317.9661016949153</v>
      </c>
      <c r="N109" s="184">
        <f t="shared" si="19"/>
        <v>1405.8305084745764</v>
      </c>
      <c r="O109" s="184">
        <f t="shared" si="20"/>
        <v>1493.6949152542372</v>
      </c>
    </row>
    <row r="110" spans="1:15" x14ac:dyDescent="0.3">
      <c r="A110" s="177">
        <f>'Прайс основной'!H130</f>
        <v>1224</v>
      </c>
      <c r="B110">
        <v>1.18</v>
      </c>
      <c r="C110" s="177">
        <f t="shared" si="16"/>
        <v>1037.2881355932204</v>
      </c>
      <c r="E110" s="183">
        <f t="shared" si="17"/>
        <v>1244.7457627118645</v>
      </c>
      <c r="F110" s="181" t="s">
        <v>37</v>
      </c>
      <c r="I110" s="126" t="s">
        <v>247</v>
      </c>
      <c r="L110" s="185">
        <v>1244.7457627118645</v>
      </c>
      <c r="M110" s="184">
        <f t="shared" si="18"/>
        <v>933.5593220338983</v>
      </c>
      <c r="N110" s="184">
        <f t="shared" si="19"/>
        <v>995.7966101694916</v>
      </c>
      <c r="O110" s="184">
        <f t="shared" si="20"/>
        <v>1058.0338983050847</v>
      </c>
    </row>
    <row r="111" spans="1:15" x14ac:dyDescent="0.3">
      <c r="A111" s="177">
        <f>'Прайс основной'!H131</f>
        <v>1659</v>
      </c>
      <c r="B111">
        <v>1.18</v>
      </c>
      <c r="C111" s="177">
        <f t="shared" si="16"/>
        <v>1405.9322033898306</v>
      </c>
      <c r="E111" s="183">
        <f t="shared" si="17"/>
        <v>1687.1186440677968</v>
      </c>
      <c r="F111" s="181" t="s">
        <v>37</v>
      </c>
      <c r="I111" s="126" t="s">
        <v>98</v>
      </c>
      <c r="L111" s="185">
        <v>1687.1186440677968</v>
      </c>
      <c r="M111" s="184">
        <f t="shared" si="18"/>
        <v>1265.3389830508477</v>
      </c>
      <c r="N111" s="184">
        <f t="shared" si="19"/>
        <v>1349.6949152542375</v>
      </c>
      <c r="O111" s="184">
        <f t="shared" si="20"/>
        <v>1434.0508474576272</v>
      </c>
    </row>
    <row r="112" spans="1:15" x14ac:dyDescent="0.3">
      <c r="A112" s="177">
        <f>'Прайс основной'!H132</f>
        <v>6273</v>
      </c>
      <c r="B112">
        <v>1.18</v>
      </c>
      <c r="C112" s="177">
        <f t="shared" si="16"/>
        <v>5316.1016949152545</v>
      </c>
      <c r="E112" s="183">
        <f t="shared" si="17"/>
        <v>6379.3220338983056</v>
      </c>
      <c r="F112" s="181" t="s">
        <v>37</v>
      </c>
      <c r="I112" s="126" t="s">
        <v>98</v>
      </c>
      <c r="L112" s="185">
        <v>6379.3220338983056</v>
      </c>
      <c r="M112" s="184">
        <f t="shared" si="18"/>
        <v>4784.4915254237294</v>
      </c>
      <c r="N112" s="184">
        <f t="shared" si="19"/>
        <v>5103.4576271186452</v>
      </c>
      <c r="O112" s="184">
        <f t="shared" si="20"/>
        <v>5422.4237288135591</v>
      </c>
    </row>
    <row r="113" spans="1:15" x14ac:dyDescent="0.3">
      <c r="A113" s="177">
        <f>'Прайс основной'!H133</f>
        <v>2286</v>
      </c>
      <c r="B113">
        <v>1.18</v>
      </c>
      <c r="C113" s="177">
        <f t="shared" si="16"/>
        <v>1937.2881355932204</v>
      </c>
      <c r="E113" s="183">
        <f t="shared" si="17"/>
        <v>2324.7457627118642</v>
      </c>
      <c r="F113" s="179" t="s">
        <v>37</v>
      </c>
      <c r="I113" s="126" t="s">
        <v>40</v>
      </c>
      <c r="L113" s="185">
        <v>2324.7457627118642</v>
      </c>
      <c r="M113" s="184">
        <f t="shared" si="18"/>
        <v>1743.5593220338983</v>
      </c>
      <c r="N113" s="184">
        <f t="shared" si="19"/>
        <v>1859.7966101694915</v>
      </c>
      <c r="O113" s="184">
        <f t="shared" si="20"/>
        <v>1976.0338983050844</v>
      </c>
    </row>
    <row r="114" spans="1:15" x14ac:dyDescent="0.3">
      <c r="A114" s="177">
        <f>'Прайс основной'!H134</f>
        <v>3850</v>
      </c>
      <c r="B114">
        <v>1.18</v>
      </c>
      <c r="C114" s="177">
        <f t="shared" si="16"/>
        <v>3262.71186440678</v>
      </c>
      <c r="E114" s="183">
        <f t="shared" si="17"/>
        <v>3915.2542372881358</v>
      </c>
      <c r="F114" s="181" t="s">
        <v>37</v>
      </c>
      <c r="I114" s="126" t="s">
        <v>248</v>
      </c>
      <c r="L114" s="185">
        <v>3915.2542372881358</v>
      </c>
      <c r="M114" s="184">
        <f t="shared" si="18"/>
        <v>2936.4406779661017</v>
      </c>
      <c r="N114" s="184">
        <f t="shared" si="19"/>
        <v>3132.203389830509</v>
      </c>
      <c r="O114" s="184">
        <f t="shared" si="20"/>
        <v>3327.9661016949153</v>
      </c>
    </row>
    <row r="115" spans="1:15" x14ac:dyDescent="0.3">
      <c r="A115" s="177">
        <f>'Прайс основной'!H135</f>
        <v>2679</v>
      </c>
      <c r="B115">
        <v>1.18</v>
      </c>
      <c r="C115" s="177">
        <f t="shared" si="16"/>
        <v>2270.3389830508477</v>
      </c>
      <c r="E115" s="183">
        <f t="shared" si="17"/>
        <v>2724.406779661017</v>
      </c>
      <c r="F115" s="179" t="s">
        <v>37</v>
      </c>
      <c r="I115" s="126" t="s">
        <v>225</v>
      </c>
      <c r="L115" s="185">
        <v>2724.406779661017</v>
      </c>
      <c r="M115" s="184">
        <f t="shared" si="18"/>
        <v>2043.3050847457628</v>
      </c>
      <c r="N115" s="184">
        <f t="shared" si="19"/>
        <v>2179.5254237288136</v>
      </c>
      <c r="O115" s="184">
        <f t="shared" si="20"/>
        <v>2315.7457627118642</v>
      </c>
    </row>
    <row r="116" spans="1:15" x14ac:dyDescent="0.3">
      <c r="A116" s="177">
        <f>'Прайс основной'!H136</f>
        <v>4339</v>
      </c>
      <c r="B116">
        <v>1.18</v>
      </c>
      <c r="C116" s="177">
        <f t="shared" si="16"/>
        <v>3677.1186440677966</v>
      </c>
      <c r="E116" s="183">
        <f t="shared" si="17"/>
        <v>4412.5423728813557</v>
      </c>
      <c r="F116" s="179" t="s">
        <v>37</v>
      </c>
      <c r="I116" s="126" t="s">
        <v>41</v>
      </c>
      <c r="L116" s="185">
        <v>4412.5423728813557</v>
      </c>
      <c r="M116" s="184">
        <f t="shared" si="18"/>
        <v>3309.406779661017</v>
      </c>
      <c r="N116" s="184">
        <f t="shared" si="19"/>
        <v>3530.0338983050847</v>
      </c>
      <c r="O116" s="184">
        <f t="shared" si="20"/>
        <v>3750.6610169491523</v>
      </c>
    </row>
    <row r="117" spans="1:15" x14ac:dyDescent="0.3">
      <c r="A117" s="177">
        <f>'Прайс основной'!H137</f>
        <v>2212</v>
      </c>
      <c r="B117">
        <v>1.18</v>
      </c>
      <c r="C117" s="177">
        <f t="shared" si="16"/>
        <v>1874.5762711864409</v>
      </c>
      <c r="E117" s="183">
        <f t="shared" si="17"/>
        <v>2249.4915254237289</v>
      </c>
      <c r="F117" s="179" t="s">
        <v>37</v>
      </c>
      <c r="I117" s="126" t="s">
        <v>184</v>
      </c>
      <c r="L117" s="185">
        <v>2249.4915254237289</v>
      </c>
      <c r="M117" s="184">
        <f t="shared" si="18"/>
        <v>1687.1186440677966</v>
      </c>
      <c r="N117" s="184">
        <f t="shared" si="19"/>
        <v>1799.5932203389832</v>
      </c>
      <c r="O117" s="184">
        <f t="shared" si="20"/>
        <v>1912.0677966101696</v>
      </c>
    </row>
    <row r="118" spans="1:15" x14ac:dyDescent="0.3">
      <c r="A118" s="177">
        <f>'Прайс основной'!H138</f>
        <v>7738</v>
      </c>
      <c r="B118">
        <v>1.18</v>
      </c>
      <c r="C118" s="177">
        <f t="shared" si="16"/>
        <v>6557.6271186440681</v>
      </c>
      <c r="E118" s="183">
        <f t="shared" si="17"/>
        <v>7869.1525423728817</v>
      </c>
      <c r="F118" s="181" t="s">
        <v>37</v>
      </c>
      <c r="I118" s="128" t="s">
        <v>147</v>
      </c>
      <c r="L118" s="185">
        <v>7869.1525423728817</v>
      </c>
      <c r="M118" s="184">
        <f t="shared" si="18"/>
        <v>5901.8644067796613</v>
      </c>
      <c r="N118" s="184">
        <f t="shared" si="19"/>
        <v>6295.3220338983056</v>
      </c>
      <c r="O118" s="184">
        <f t="shared" si="20"/>
        <v>6688.7796610169489</v>
      </c>
    </row>
    <row r="119" spans="1:15" x14ac:dyDescent="0.3">
      <c r="A119" s="177">
        <f>'Прайс основной'!H139</f>
        <v>954</v>
      </c>
      <c r="B119">
        <v>1.18</v>
      </c>
      <c r="C119" s="177">
        <f t="shared" si="16"/>
        <v>808.47457627118649</v>
      </c>
      <c r="E119" s="183">
        <f t="shared" si="17"/>
        <v>970.16949152542372</v>
      </c>
      <c r="F119" s="181" t="s">
        <v>37</v>
      </c>
      <c r="I119" s="128" t="s">
        <v>148</v>
      </c>
      <c r="L119" s="185">
        <v>970.16949152542372</v>
      </c>
      <c r="M119" s="184">
        <f t="shared" si="18"/>
        <v>727.62711864406776</v>
      </c>
      <c r="N119" s="184">
        <f t="shared" si="19"/>
        <v>776.13559322033905</v>
      </c>
      <c r="O119" s="184">
        <f t="shared" si="20"/>
        <v>824.6440677966101</v>
      </c>
    </row>
    <row r="120" spans="1:15" x14ac:dyDescent="0.3">
      <c r="A120" s="177">
        <f>'Прайс основной'!H140</f>
        <v>1086</v>
      </c>
      <c r="B120">
        <v>1.18</v>
      </c>
      <c r="C120" s="177">
        <f t="shared" si="16"/>
        <v>920.33898305084756</v>
      </c>
      <c r="E120" s="183">
        <f t="shared" si="17"/>
        <v>1104.406779661017</v>
      </c>
      <c r="F120" s="181" t="s">
        <v>37</v>
      </c>
      <c r="I120" s="129" t="s">
        <v>178</v>
      </c>
      <c r="L120" s="185">
        <v>1104.406779661017</v>
      </c>
      <c r="M120" s="184">
        <f t="shared" si="18"/>
        <v>828.30508474576277</v>
      </c>
      <c r="N120" s="184">
        <f t="shared" si="19"/>
        <v>883.52542372881362</v>
      </c>
      <c r="O120" s="184">
        <f t="shared" si="20"/>
        <v>938.74576271186447</v>
      </c>
    </row>
    <row r="121" spans="1:15" x14ac:dyDescent="0.3">
      <c r="A121" s="177">
        <f>'Прайс основной'!H141</f>
        <v>1781</v>
      </c>
      <c r="B121">
        <v>1.18</v>
      </c>
      <c r="C121" s="177">
        <f t="shared" si="16"/>
        <v>1509.3220338983051</v>
      </c>
      <c r="E121" s="183">
        <f t="shared" si="17"/>
        <v>1811.1864406779662</v>
      </c>
      <c r="F121" s="179" t="s">
        <v>37</v>
      </c>
      <c r="I121" s="126" t="s">
        <v>42</v>
      </c>
      <c r="L121" s="185">
        <v>1811.1864406779662</v>
      </c>
      <c r="M121" s="184">
        <f t="shared" si="18"/>
        <v>1358.3898305084747</v>
      </c>
      <c r="N121" s="184">
        <f t="shared" si="19"/>
        <v>1448.949152542373</v>
      </c>
      <c r="O121" s="184">
        <f t="shared" si="20"/>
        <v>1539.5084745762713</v>
      </c>
    </row>
    <row r="122" spans="1:15" x14ac:dyDescent="0.3">
      <c r="A122" s="177">
        <f>'Прайс основной'!H142</f>
        <v>4520</v>
      </c>
      <c r="B122">
        <v>1.18</v>
      </c>
      <c r="C122" s="177">
        <f t="shared" si="16"/>
        <v>3830.5084745762715</v>
      </c>
      <c r="E122" s="183">
        <f t="shared" si="17"/>
        <v>4596.610169491526</v>
      </c>
      <c r="F122" s="181" t="s">
        <v>37</v>
      </c>
      <c r="I122" s="128" t="s">
        <v>149</v>
      </c>
      <c r="L122" s="185">
        <v>4596.610169491526</v>
      </c>
      <c r="M122" s="184">
        <f t="shared" si="18"/>
        <v>3447.4576271186443</v>
      </c>
      <c r="N122" s="184">
        <f t="shared" si="19"/>
        <v>3677.2881355932209</v>
      </c>
      <c r="O122" s="184">
        <f t="shared" si="20"/>
        <v>3907.118644067797</v>
      </c>
    </row>
    <row r="123" spans="1:15" x14ac:dyDescent="0.3">
      <c r="A123" s="177">
        <f>'Прайс основной'!H143</f>
        <v>3544</v>
      </c>
      <c r="B123">
        <v>1.18</v>
      </c>
      <c r="C123" s="177">
        <f t="shared" si="16"/>
        <v>3003.3898305084749</v>
      </c>
      <c r="E123" s="183">
        <f t="shared" si="17"/>
        <v>3604.0677966101698</v>
      </c>
      <c r="F123" s="181" t="s">
        <v>37</v>
      </c>
      <c r="I123" s="128" t="s">
        <v>190</v>
      </c>
      <c r="L123" s="185">
        <v>3604.0677966101698</v>
      </c>
      <c r="M123" s="184">
        <f t="shared" si="18"/>
        <v>2703.0508474576272</v>
      </c>
      <c r="N123" s="184">
        <f t="shared" si="19"/>
        <v>2883.2542372881362</v>
      </c>
      <c r="O123" s="184">
        <f t="shared" si="20"/>
        <v>3063.4576271186443</v>
      </c>
    </row>
    <row r="124" spans="1:15" x14ac:dyDescent="0.3">
      <c r="A124" s="177">
        <f>'Прайс основной'!H144</f>
        <v>1691</v>
      </c>
      <c r="B124">
        <v>1.18</v>
      </c>
      <c r="C124" s="177">
        <f t="shared" si="16"/>
        <v>1433.0508474576272</v>
      </c>
      <c r="E124" s="183">
        <f t="shared" si="17"/>
        <v>1719.6610169491526</v>
      </c>
      <c r="F124" s="181" t="s">
        <v>37</v>
      </c>
      <c r="I124" s="128" t="s">
        <v>150</v>
      </c>
      <c r="L124" s="185">
        <v>1719.6610169491526</v>
      </c>
      <c r="M124" s="184">
        <f t="shared" si="18"/>
        <v>1289.7457627118645</v>
      </c>
      <c r="N124" s="184">
        <f t="shared" si="19"/>
        <v>1375.7288135593221</v>
      </c>
      <c r="O124" s="184">
        <f t="shared" si="20"/>
        <v>1461.7118644067796</v>
      </c>
    </row>
    <row r="125" spans="1:15" x14ac:dyDescent="0.3">
      <c r="A125" s="177">
        <f>'Прайс основной'!H145</f>
        <v>1115</v>
      </c>
      <c r="B125">
        <v>1.18</v>
      </c>
      <c r="C125" s="177">
        <f t="shared" si="16"/>
        <v>944.9152542372882</v>
      </c>
      <c r="E125" s="183">
        <f t="shared" si="17"/>
        <v>1133.8983050847457</v>
      </c>
      <c r="F125" s="179" t="s">
        <v>37</v>
      </c>
      <c r="I125" s="126" t="s">
        <v>43</v>
      </c>
      <c r="L125" s="185">
        <v>1133.8983050847457</v>
      </c>
      <c r="M125" s="184">
        <f t="shared" si="18"/>
        <v>850.42372881355936</v>
      </c>
      <c r="N125" s="184">
        <f t="shared" si="19"/>
        <v>907.11864406779659</v>
      </c>
      <c r="O125" s="184">
        <f t="shared" si="20"/>
        <v>963.81355932203383</v>
      </c>
    </row>
    <row r="126" spans="1:15" x14ac:dyDescent="0.3">
      <c r="A126" s="177">
        <f>'Прайс основной'!H146</f>
        <v>770</v>
      </c>
      <c r="B126">
        <v>1.18</v>
      </c>
      <c r="C126" s="177">
        <f t="shared" si="16"/>
        <v>652.54237288135596</v>
      </c>
      <c r="E126" s="183">
        <f t="shared" si="17"/>
        <v>783.05084745762713</v>
      </c>
      <c r="F126" s="179" t="s">
        <v>37</v>
      </c>
      <c r="I126" s="126" t="s">
        <v>44</v>
      </c>
      <c r="L126" s="185">
        <v>783.05084745762713</v>
      </c>
      <c r="M126" s="184">
        <f t="shared" si="18"/>
        <v>587.28813559322032</v>
      </c>
      <c r="N126" s="184">
        <f t="shared" si="19"/>
        <v>626.4406779661017</v>
      </c>
      <c r="O126" s="184">
        <f t="shared" si="20"/>
        <v>665.59322033898309</v>
      </c>
    </row>
    <row r="127" spans="1:15" x14ac:dyDescent="0.3">
      <c r="A127" s="177">
        <f>'Прайс основной'!H147</f>
        <v>2562</v>
      </c>
      <c r="B127">
        <v>1.18</v>
      </c>
      <c r="C127" s="177">
        <f t="shared" si="16"/>
        <v>2171.1864406779664</v>
      </c>
      <c r="E127" s="183">
        <f t="shared" si="17"/>
        <v>2605.4237288135596</v>
      </c>
      <c r="F127" s="179" t="s">
        <v>37</v>
      </c>
      <c r="I127" s="126" t="s">
        <v>45</v>
      </c>
      <c r="L127" s="185">
        <v>2605.4237288135596</v>
      </c>
      <c r="M127" s="184">
        <f t="shared" si="18"/>
        <v>1954.0677966101698</v>
      </c>
      <c r="N127" s="184">
        <f t="shared" si="19"/>
        <v>2084.3389830508477</v>
      </c>
      <c r="O127" s="184">
        <f t="shared" si="20"/>
        <v>2214.6101694915255</v>
      </c>
    </row>
    <row r="128" spans="1:15" x14ac:dyDescent="0.3">
      <c r="A128" s="177">
        <f>'Прайс основной'!H148</f>
        <v>3237</v>
      </c>
      <c r="B128">
        <v>1.18</v>
      </c>
      <c r="C128" s="177">
        <f t="shared" si="16"/>
        <v>2743.2203389830511</v>
      </c>
      <c r="E128" s="183">
        <f t="shared" si="17"/>
        <v>3291.8644067796613</v>
      </c>
      <c r="F128" s="179" t="s">
        <v>37</v>
      </c>
      <c r="I128" s="126" t="s">
        <v>45</v>
      </c>
      <c r="L128" s="185">
        <v>3291.8644067796613</v>
      </c>
      <c r="M128" s="184">
        <f t="shared" si="18"/>
        <v>2468.898305084746</v>
      </c>
      <c r="N128" s="184">
        <f t="shared" si="19"/>
        <v>2633.4915254237294</v>
      </c>
      <c r="O128" s="184">
        <f t="shared" si="20"/>
        <v>2798.0847457627119</v>
      </c>
    </row>
    <row r="129" spans="1:15" x14ac:dyDescent="0.3">
      <c r="A129" s="177">
        <f>'Прайс основной'!H149</f>
        <v>2361</v>
      </c>
      <c r="B129">
        <v>1.18</v>
      </c>
      <c r="C129" s="177">
        <f t="shared" si="16"/>
        <v>2000.8474576271187</v>
      </c>
      <c r="E129" s="183">
        <f t="shared" si="17"/>
        <v>2401.0169491525426</v>
      </c>
      <c r="F129" s="179" t="s">
        <v>37</v>
      </c>
      <c r="I129" s="126" t="s">
        <v>115</v>
      </c>
      <c r="L129" s="185">
        <v>2401.0169491525426</v>
      </c>
      <c r="M129" s="184">
        <f t="shared" si="18"/>
        <v>1800.7627118644068</v>
      </c>
      <c r="N129" s="184">
        <f t="shared" si="19"/>
        <v>1920.8135593220341</v>
      </c>
      <c r="O129" s="184">
        <f t="shared" si="20"/>
        <v>2040.8644067796611</v>
      </c>
    </row>
    <row r="130" spans="1:15" x14ac:dyDescent="0.3">
      <c r="A130" s="177">
        <f>'Прайс основной'!H150</f>
        <v>937</v>
      </c>
      <c r="B130">
        <v>1.18</v>
      </c>
      <c r="C130" s="177">
        <f t="shared" si="16"/>
        <v>794.06779661016958</v>
      </c>
      <c r="E130" s="183">
        <f t="shared" si="17"/>
        <v>952.88135593220341</v>
      </c>
      <c r="F130" s="181" t="s">
        <v>37</v>
      </c>
      <c r="I130" s="126" t="s">
        <v>100</v>
      </c>
      <c r="L130" s="185">
        <v>952.88135593220341</v>
      </c>
      <c r="M130" s="184">
        <f t="shared" si="18"/>
        <v>714.66101694915255</v>
      </c>
      <c r="N130" s="184">
        <f t="shared" si="19"/>
        <v>762.30508474576277</v>
      </c>
      <c r="O130" s="184">
        <f t="shared" si="20"/>
        <v>809.94915254237287</v>
      </c>
    </row>
    <row r="131" spans="1:15" x14ac:dyDescent="0.3">
      <c r="A131" s="177">
        <f>'Прайс основной'!H151</f>
        <v>1265</v>
      </c>
      <c r="B131">
        <v>1.18</v>
      </c>
      <c r="C131" s="177">
        <f t="shared" si="16"/>
        <v>1072.0338983050849</v>
      </c>
      <c r="E131" s="183">
        <f t="shared" si="17"/>
        <v>1286.4406779661019</v>
      </c>
      <c r="F131" s="181" t="s">
        <v>37</v>
      </c>
      <c r="I131" s="126" t="s">
        <v>179</v>
      </c>
      <c r="L131" s="185">
        <v>1286.4406779661019</v>
      </c>
      <c r="M131" s="184">
        <f t="shared" si="18"/>
        <v>964.83050847457639</v>
      </c>
      <c r="N131" s="184">
        <f t="shared" si="19"/>
        <v>1029.1525423728815</v>
      </c>
      <c r="O131" s="184">
        <f t="shared" si="20"/>
        <v>1093.4745762711866</v>
      </c>
    </row>
    <row r="132" spans="1:15" x14ac:dyDescent="0.3">
      <c r="A132" s="177">
        <f>'Прайс основной'!H152</f>
        <v>1012</v>
      </c>
      <c r="B132">
        <v>1.18</v>
      </c>
      <c r="C132" s="177">
        <f t="shared" si="16"/>
        <v>857.62711864406788</v>
      </c>
      <c r="E132" s="183">
        <f t="shared" ref="E132:E163" si="21">C132*1.2</f>
        <v>1029.1525423728815</v>
      </c>
      <c r="F132" s="179" t="s">
        <v>37</v>
      </c>
      <c r="I132" s="126" t="s">
        <v>46</v>
      </c>
      <c r="L132" s="185">
        <v>1029.1525423728815</v>
      </c>
      <c r="M132" s="184">
        <f t="shared" ref="M132:M163" si="22">E132*0.75</f>
        <v>771.86440677966107</v>
      </c>
      <c r="N132" s="184">
        <f t="shared" ref="N132:N163" si="23">E132*0.8</f>
        <v>823.32203389830522</v>
      </c>
      <c r="O132" s="184">
        <f t="shared" ref="O132:O163" si="24">E132*0.85</f>
        <v>874.77966101694926</v>
      </c>
    </row>
    <row r="133" spans="1:15" x14ac:dyDescent="0.3">
      <c r="A133" s="177">
        <f>'Прайс основной'!H153</f>
        <v>2885</v>
      </c>
      <c r="B133">
        <v>1.18</v>
      </c>
      <c r="C133" s="177">
        <f t="shared" si="16"/>
        <v>2444.9152542372881</v>
      </c>
      <c r="E133" s="183">
        <f t="shared" si="21"/>
        <v>2933.8983050847455</v>
      </c>
      <c r="F133" s="181" t="s">
        <v>37</v>
      </c>
      <c r="I133" s="128" t="s">
        <v>191</v>
      </c>
      <c r="L133" s="185">
        <v>2933.8983050847455</v>
      </c>
      <c r="M133" s="184">
        <f t="shared" si="22"/>
        <v>2200.4237288135591</v>
      </c>
      <c r="N133" s="184">
        <f t="shared" si="23"/>
        <v>2347.1186440677966</v>
      </c>
      <c r="O133" s="184">
        <f t="shared" si="24"/>
        <v>2493.8135593220336</v>
      </c>
    </row>
    <row r="134" spans="1:15" x14ac:dyDescent="0.3">
      <c r="A134" s="177">
        <f>'Прайс основной'!H154</f>
        <v>4838</v>
      </c>
      <c r="B134">
        <v>1.18</v>
      </c>
      <c r="C134" s="177">
        <f t="shared" si="16"/>
        <v>4100</v>
      </c>
      <c r="E134" s="183">
        <f t="shared" si="21"/>
        <v>4920</v>
      </c>
      <c r="F134" s="181" t="s">
        <v>37</v>
      </c>
      <c r="I134" s="126" t="s">
        <v>101</v>
      </c>
      <c r="L134" s="185">
        <v>4920</v>
      </c>
      <c r="M134" s="184">
        <f t="shared" si="22"/>
        <v>3690</v>
      </c>
      <c r="N134" s="184">
        <f t="shared" si="23"/>
        <v>3936</v>
      </c>
      <c r="O134" s="184">
        <f t="shared" si="24"/>
        <v>4182</v>
      </c>
    </row>
    <row r="135" spans="1:15" x14ac:dyDescent="0.3">
      <c r="A135" s="177">
        <f>'Прайс основной'!H155</f>
        <v>1265</v>
      </c>
      <c r="B135">
        <v>1.18</v>
      </c>
      <c r="C135" s="177">
        <f t="shared" si="16"/>
        <v>1072.0338983050849</v>
      </c>
      <c r="E135" s="183">
        <f t="shared" si="21"/>
        <v>1286.4406779661019</v>
      </c>
      <c r="F135" s="181" t="s">
        <v>37</v>
      </c>
      <c r="I135" s="126" t="s">
        <v>180</v>
      </c>
      <c r="L135" s="185">
        <v>1286.4406779661019</v>
      </c>
      <c r="M135" s="184">
        <f t="shared" si="22"/>
        <v>964.83050847457639</v>
      </c>
      <c r="N135" s="184">
        <f t="shared" si="23"/>
        <v>1029.1525423728815</v>
      </c>
      <c r="O135" s="184">
        <f t="shared" si="24"/>
        <v>1093.4745762711866</v>
      </c>
    </row>
    <row r="136" spans="1:15" x14ac:dyDescent="0.3">
      <c r="A136" s="177">
        <f>'Прайс основной'!H156</f>
        <v>4613</v>
      </c>
      <c r="B136">
        <v>1.18</v>
      </c>
      <c r="C136" s="177">
        <f t="shared" si="16"/>
        <v>3909.3220338983051</v>
      </c>
      <c r="E136" s="183">
        <f t="shared" si="21"/>
        <v>4691.1864406779659</v>
      </c>
      <c r="F136" s="181" t="s">
        <v>37</v>
      </c>
      <c r="I136" s="128" t="s">
        <v>151</v>
      </c>
      <c r="L136" s="185">
        <v>4691.1864406779659</v>
      </c>
      <c r="M136" s="184">
        <f t="shared" si="22"/>
        <v>3518.3898305084745</v>
      </c>
      <c r="N136" s="184">
        <f t="shared" si="23"/>
        <v>3752.9491525423728</v>
      </c>
      <c r="O136" s="184">
        <f t="shared" si="24"/>
        <v>3987.5084745762711</v>
      </c>
    </row>
    <row r="137" spans="1:15" x14ac:dyDescent="0.3">
      <c r="A137" s="177">
        <f>'Прайс основной'!H157</f>
        <v>902</v>
      </c>
      <c r="B137">
        <v>1.18</v>
      </c>
      <c r="C137" s="177">
        <f t="shared" si="16"/>
        <v>764.40677966101703</v>
      </c>
      <c r="E137" s="183">
        <f t="shared" si="21"/>
        <v>917.28813559322043</v>
      </c>
      <c r="F137" s="179" t="s">
        <v>37</v>
      </c>
      <c r="I137" s="126" t="s">
        <v>47</v>
      </c>
      <c r="L137" s="185">
        <v>917.28813559322043</v>
      </c>
      <c r="M137" s="184">
        <f t="shared" si="22"/>
        <v>687.96610169491532</v>
      </c>
      <c r="N137" s="184">
        <f t="shared" si="23"/>
        <v>733.83050847457639</v>
      </c>
      <c r="O137" s="184">
        <f t="shared" si="24"/>
        <v>779.69491525423734</v>
      </c>
    </row>
    <row r="138" spans="1:15" x14ac:dyDescent="0.3">
      <c r="A138" s="177">
        <f>'Прайс основной'!H158</f>
        <v>1182</v>
      </c>
      <c r="B138">
        <v>1.18</v>
      </c>
      <c r="C138" s="177">
        <f t="shared" si="16"/>
        <v>1001.6949152542373</v>
      </c>
      <c r="E138" s="183">
        <f t="shared" si="21"/>
        <v>1202.0338983050847</v>
      </c>
      <c r="F138" s="181" t="s">
        <v>37</v>
      </c>
      <c r="I138" s="126" t="s">
        <v>130</v>
      </c>
      <c r="L138" s="185">
        <v>1202.0338983050847</v>
      </c>
      <c r="M138" s="184">
        <f t="shared" si="22"/>
        <v>901.52542372881351</v>
      </c>
      <c r="N138" s="184">
        <f t="shared" si="23"/>
        <v>961.62711864406776</v>
      </c>
      <c r="O138" s="184">
        <f t="shared" si="24"/>
        <v>1021.7288135593219</v>
      </c>
    </row>
    <row r="139" spans="1:15" x14ac:dyDescent="0.3">
      <c r="A139" s="177">
        <f>'Прайс основной'!H159</f>
        <v>1943</v>
      </c>
      <c r="B139">
        <v>1.18</v>
      </c>
      <c r="C139" s="177">
        <f t="shared" si="16"/>
        <v>1646.6101694915255</v>
      </c>
      <c r="E139" s="183">
        <f t="shared" si="21"/>
        <v>1975.9322033898306</v>
      </c>
      <c r="F139" s="181" t="s">
        <v>37</v>
      </c>
      <c r="I139" s="126" t="s">
        <v>183</v>
      </c>
      <c r="L139" s="185">
        <v>1975.9322033898306</v>
      </c>
      <c r="M139" s="184">
        <f t="shared" si="22"/>
        <v>1481.949152542373</v>
      </c>
      <c r="N139" s="184">
        <f t="shared" si="23"/>
        <v>1580.7457627118647</v>
      </c>
      <c r="O139" s="184">
        <f t="shared" si="24"/>
        <v>1679.542372881356</v>
      </c>
    </row>
    <row r="140" spans="1:15" x14ac:dyDescent="0.3">
      <c r="A140" s="177">
        <f>'Прайс основной'!H160</f>
        <v>4036</v>
      </c>
      <c r="B140">
        <v>1.18</v>
      </c>
      <c r="C140" s="177">
        <f t="shared" si="16"/>
        <v>3420.3389830508477</v>
      </c>
      <c r="E140" s="183">
        <f t="shared" si="21"/>
        <v>4104.406779661017</v>
      </c>
      <c r="F140" s="181" t="s">
        <v>37</v>
      </c>
      <c r="I140" s="128" t="s">
        <v>152</v>
      </c>
      <c r="L140" s="185">
        <v>4104.406779661017</v>
      </c>
      <c r="M140" s="184">
        <f t="shared" si="22"/>
        <v>3078.3050847457625</v>
      </c>
      <c r="N140" s="184">
        <f t="shared" si="23"/>
        <v>3283.5254237288136</v>
      </c>
      <c r="O140" s="184">
        <f t="shared" si="24"/>
        <v>3488.7457627118642</v>
      </c>
    </row>
    <row r="141" spans="1:15" x14ac:dyDescent="0.3">
      <c r="A141" s="177">
        <f>'Прайс основной'!H161</f>
        <v>557</v>
      </c>
      <c r="B141">
        <v>1.18</v>
      </c>
      <c r="C141" s="177">
        <f t="shared" si="16"/>
        <v>472.03389830508479</v>
      </c>
      <c r="E141" s="183">
        <f t="shared" si="21"/>
        <v>566.4406779661017</v>
      </c>
      <c r="F141" s="181" t="s">
        <v>37</v>
      </c>
      <c r="I141" s="128" t="s">
        <v>166</v>
      </c>
      <c r="L141" s="185">
        <v>566.4406779661017</v>
      </c>
      <c r="M141" s="184">
        <f t="shared" si="22"/>
        <v>424.83050847457628</v>
      </c>
      <c r="N141" s="184">
        <f t="shared" si="23"/>
        <v>453.15254237288138</v>
      </c>
      <c r="O141" s="184">
        <f t="shared" si="24"/>
        <v>481.47457627118644</v>
      </c>
    </row>
    <row r="142" spans="1:15" x14ac:dyDescent="0.3">
      <c r="A142" s="177">
        <f>'Прайс основной'!H162</f>
        <v>2229</v>
      </c>
      <c r="B142">
        <v>1.18</v>
      </c>
      <c r="C142" s="177">
        <f t="shared" si="16"/>
        <v>1888.9830508474577</v>
      </c>
      <c r="E142" s="183">
        <f t="shared" si="21"/>
        <v>2266.7796610169489</v>
      </c>
      <c r="F142" s="181" t="s">
        <v>37</v>
      </c>
      <c r="I142" s="128" t="s">
        <v>166</v>
      </c>
      <c r="L142" s="185">
        <v>2266.7796610169489</v>
      </c>
      <c r="M142" s="184">
        <f t="shared" si="22"/>
        <v>1700.0847457627117</v>
      </c>
      <c r="N142" s="184">
        <f t="shared" si="23"/>
        <v>1813.4237288135591</v>
      </c>
      <c r="O142" s="184">
        <f t="shared" si="24"/>
        <v>1926.7627118644066</v>
      </c>
    </row>
    <row r="143" spans="1:15" x14ac:dyDescent="0.3">
      <c r="A143" s="177">
        <f>'Прайс основной'!H163</f>
        <v>811</v>
      </c>
      <c r="B143">
        <v>1.18</v>
      </c>
      <c r="C143" s="177">
        <f t="shared" si="16"/>
        <v>687.28813559322043</v>
      </c>
      <c r="E143" s="183">
        <f t="shared" si="21"/>
        <v>824.74576271186447</v>
      </c>
      <c r="F143" s="179" t="s">
        <v>37</v>
      </c>
      <c r="I143" s="126" t="s">
        <v>48</v>
      </c>
      <c r="L143" s="185">
        <v>824.74576271186447</v>
      </c>
      <c r="M143" s="184">
        <f t="shared" si="22"/>
        <v>618.5593220338983</v>
      </c>
      <c r="N143" s="184">
        <f t="shared" si="23"/>
        <v>659.7966101694916</v>
      </c>
      <c r="O143" s="184">
        <f t="shared" si="24"/>
        <v>701.03389830508479</v>
      </c>
    </row>
    <row r="144" spans="1:15" x14ac:dyDescent="0.3">
      <c r="A144" s="177">
        <f>'Прайс основной'!H164</f>
        <v>3866</v>
      </c>
      <c r="B144">
        <v>1.18</v>
      </c>
      <c r="C144" s="177">
        <f t="shared" si="16"/>
        <v>3276.2711864406783</v>
      </c>
      <c r="E144" s="183">
        <f t="shared" si="21"/>
        <v>3931.5254237288136</v>
      </c>
      <c r="F144" s="179" t="s">
        <v>37</v>
      </c>
      <c r="I144" s="126" t="s">
        <v>49</v>
      </c>
      <c r="L144" s="185">
        <v>3931.5254237288136</v>
      </c>
      <c r="M144" s="184">
        <f t="shared" si="22"/>
        <v>2948.6440677966102</v>
      </c>
      <c r="N144" s="184">
        <f t="shared" si="23"/>
        <v>3145.2203389830511</v>
      </c>
      <c r="O144" s="184">
        <f t="shared" si="24"/>
        <v>3341.7966101694915</v>
      </c>
    </row>
    <row r="145" spans="1:15" x14ac:dyDescent="0.3">
      <c r="A145" s="177">
        <f>'Прайс основной'!H165</f>
        <v>719</v>
      </c>
      <c r="B145">
        <v>1.18</v>
      </c>
      <c r="C145" s="177">
        <f t="shared" si="16"/>
        <v>609.32203389830511</v>
      </c>
      <c r="E145" s="183">
        <f t="shared" si="21"/>
        <v>731.18644067796606</v>
      </c>
      <c r="F145" s="181" t="s">
        <v>37</v>
      </c>
      <c r="I145" s="128" t="s">
        <v>153</v>
      </c>
      <c r="L145" s="185">
        <v>731.18644067796606</v>
      </c>
      <c r="M145" s="184">
        <f t="shared" si="22"/>
        <v>548.38983050847457</v>
      </c>
      <c r="N145" s="184">
        <f t="shared" si="23"/>
        <v>584.94915254237287</v>
      </c>
      <c r="O145" s="184">
        <f t="shared" si="24"/>
        <v>621.50847457627117</v>
      </c>
    </row>
    <row r="146" spans="1:15" x14ac:dyDescent="0.3">
      <c r="A146" s="177">
        <f>'Прайс основной'!H166</f>
        <v>1315</v>
      </c>
      <c r="B146">
        <v>1.18</v>
      </c>
      <c r="C146" s="177">
        <f t="shared" si="16"/>
        <v>1114.406779661017</v>
      </c>
      <c r="E146" s="183">
        <f t="shared" si="21"/>
        <v>1337.2881355932204</v>
      </c>
      <c r="F146" s="179" t="s">
        <v>37</v>
      </c>
      <c r="I146" s="126" t="s">
        <v>50</v>
      </c>
      <c r="L146" s="185">
        <v>1337.2881355932204</v>
      </c>
      <c r="M146" s="184">
        <f t="shared" si="22"/>
        <v>1002.9661016949153</v>
      </c>
      <c r="N146" s="184">
        <f t="shared" si="23"/>
        <v>1069.8305084745764</v>
      </c>
      <c r="O146" s="184">
        <f t="shared" si="24"/>
        <v>1136.6949152542372</v>
      </c>
    </row>
    <row r="147" spans="1:15" x14ac:dyDescent="0.3">
      <c r="A147" s="177">
        <f>'Прайс основной'!H167</f>
        <v>2045</v>
      </c>
      <c r="B147">
        <v>1.18</v>
      </c>
      <c r="C147" s="177">
        <f t="shared" si="16"/>
        <v>1733.0508474576272</v>
      </c>
      <c r="E147" s="183">
        <f t="shared" si="21"/>
        <v>2079.6610169491528</v>
      </c>
      <c r="F147" s="181" t="s">
        <v>37</v>
      </c>
      <c r="I147" s="126" t="s">
        <v>171</v>
      </c>
      <c r="L147" s="185">
        <v>2079.6610169491528</v>
      </c>
      <c r="M147" s="184">
        <f t="shared" si="22"/>
        <v>1559.7457627118647</v>
      </c>
      <c r="N147" s="184">
        <f t="shared" si="23"/>
        <v>1663.7288135593224</v>
      </c>
      <c r="O147" s="184">
        <f t="shared" si="24"/>
        <v>1767.7118644067798</v>
      </c>
    </row>
    <row r="148" spans="1:15" x14ac:dyDescent="0.3">
      <c r="A148" s="177">
        <f>'Прайс основной'!H168</f>
        <v>1572</v>
      </c>
      <c r="B148">
        <v>1.18</v>
      </c>
      <c r="C148" s="177">
        <f t="shared" si="16"/>
        <v>1332.2033898305085</v>
      </c>
      <c r="E148" s="183">
        <f t="shared" si="21"/>
        <v>1598.6440677966102</v>
      </c>
      <c r="F148" s="181" t="s">
        <v>37</v>
      </c>
      <c r="I148" s="126" t="s">
        <v>102</v>
      </c>
      <c r="L148" s="185">
        <v>1598.6440677966102</v>
      </c>
      <c r="M148" s="184">
        <f t="shared" si="22"/>
        <v>1198.9830508474577</v>
      </c>
      <c r="N148" s="184">
        <f t="shared" si="23"/>
        <v>1278.9152542372883</v>
      </c>
      <c r="O148" s="184">
        <f t="shared" si="24"/>
        <v>1358.8474576271187</v>
      </c>
    </row>
    <row r="149" spans="1:15" x14ac:dyDescent="0.3">
      <c r="A149" s="177">
        <f>'Прайс основной'!H169</f>
        <v>5943</v>
      </c>
      <c r="B149">
        <v>1.18</v>
      </c>
      <c r="C149" s="177">
        <f t="shared" si="16"/>
        <v>5036.4406779661022</v>
      </c>
      <c r="E149" s="183">
        <f t="shared" si="21"/>
        <v>6043.7288135593226</v>
      </c>
      <c r="F149" s="181" t="s">
        <v>37</v>
      </c>
      <c r="I149" s="126" t="s">
        <v>102</v>
      </c>
      <c r="L149" s="185">
        <v>6043.7288135593226</v>
      </c>
      <c r="M149" s="184">
        <f t="shared" si="22"/>
        <v>4532.7966101694919</v>
      </c>
      <c r="N149" s="184">
        <f t="shared" si="23"/>
        <v>4834.9830508474579</v>
      </c>
      <c r="O149" s="184">
        <f t="shared" si="24"/>
        <v>5137.1694915254238</v>
      </c>
    </row>
    <row r="150" spans="1:15" x14ac:dyDescent="0.3">
      <c r="A150" s="177">
        <f>'Прайс основной'!H170</f>
        <v>918</v>
      </c>
      <c r="B150">
        <v>1.18</v>
      </c>
      <c r="C150" s="177">
        <f t="shared" si="16"/>
        <v>777.96610169491532</v>
      </c>
      <c r="E150" s="183">
        <f t="shared" si="21"/>
        <v>933.5593220338983</v>
      </c>
      <c r="F150" s="181" t="s">
        <v>37</v>
      </c>
      <c r="I150" s="129" t="s">
        <v>103</v>
      </c>
      <c r="L150" s="185">
        <v>933.5593220338983</v>
      </c>
      <c r="M150" s="184">
        <f t="shared" si="22"/>
        <v>700.16949152542372</v>
      </c>
      <c r="N150" s="184">
        <f t="shared" si="23"/>
        <v>746.84745762711873</v>
      </c>
      <c r="O150" s="184">
        <f t="shared" si="24"/>
        <v>793.52542372881351</v>
      </c>
    </row>
    <row r="151" spans="1:15" x14ac:dyDescent="0.3">
      <c r="A151" s="177">
        <f>'Прайс основной'!H171</f>
        <v>862</v>
      </c>
      <c r="B151">
        <v>1.18</v>
      </c>
      <c r="C151" s="177">
        <f t="shared" si="16"/>
        <v>730.50847457627117</v>
      </c>
      <c r="E151" s="183">
        <f t="shared" si="21"/>
        <v>876.61016949152543</v>
      </c>
      <c r="F151" s="181" t="s">
        <v>37</v>
      </c>
      <c r="I151" s="128" t="s">
        <v>154</v>
      </c>
      <c r="L151" s="185">
        <v>876.61016949152543</v>
      </c>
      <c r="M151" s="184">
        <f t="shared" si="22"/>
        <v>657.45762711864404</v>
      </c>
      <c r="N151" s="184">
        <f t="shared" si="23"/>
        <v>701.28813559322043</v>
      </c>
      <c r="O151" s="184">
        <f t="shared" si="24"/>
        <v>745.11864406779659</v>
      </c>
    </row>
    <row r="152" spans="1:15" x14ac:dyDescent="0.3">
      <c r="A152" s="177">
        <f>'Прайс основной'!H172</f>
        <v>1350</v>
      </c>
      <c r="B152">
        <v>1.18</v>
      </c>
      <c r="C152" s="177">
        <f t="shared" ref="C152:C174" si="25">A152/B152</f>
        <v>1144.0677966101696</v>
      </c>
      <c r="E152" s="183">
        <f t="shared" si="21"/>
        <v>1372.8813559322034</v>
      </c>
      <c r="F152" s="181" t="s">
        <v>37</v>
      </c>
      <c r="I152" s="126" t="s">
        <v>131</v>
      </c>
      <c r="L152" s="185">
        <v>1372.8813559322034</v>
      </c>
      <c r="M152" s="184">
        <f t="shared" si="22"/>
        <v>1029.6610169491526</v>
      </c>
      <c r="N152" s="184">
        <f t="shared" si="23"/>
        <v>1098.3050847457628</v>
      </c>
      <c r="O152" s="184">
        <f t="shared" si="24"/>
        <v>1166.9491525423728</v>
      </c>
    </row>
    <row r="153" spans="1:15" ht="26.4" x14ac:dyDescent="0.3">
      <c r="A153" s="177">
        <f>'Прайс основной'!H173</f>
        <v>4441</v>
      </c>
      <c r="B153">
        <v>1.18</v>
      </c>
      <c r="C153" s="177">
        <f t="shared" si="25"/>
        <v>3763.5593220338983</v>
      </c>
      <c r="E153" s="183">
        <f t="shared" si="21"/>
        <v>4516.2711864406774</v>
      </c>
      <c r="F153" s="126" t="s">
        <v>83</v>
      </c>
      <c r="I153" s="126" t="s">
        <v>84</v>
      </c>
      <c r="L153" s="185">
        <v>4516.2711864406774</v>
      </c>
      <c r="M153" s="184">
        <f t="shared" si="22"/>
        <v>3387.2033898305081</v>
      </c>
      <c r="N153" s="184">
        <f t="shared" si="23"/>
        <v>3613.0169491525421</v>
      </c>
      <c r="O153" s="184">
        <f t="shared" si="24"/>
        <v>3838.8305084745757</v>
      </c>
    </row>
    <row r="154" spans="1:15" x14ac:dyDescent="0.3">
      <c r="A154" s="177">
        <f>'Прайс основной'!H174</f>
        <v>1016</v>
      </c>
      <c r="B154">
        <v>1.18</v>
      </c>
      <c r="C154" s="177">
        <f t="shared" si="25"/>
        <v>861.01694915254245</v>
      </c>
      <c r="E154" s="183">
        <f t="shared" si="21"/>
        <v>1033.2203389830509</v>
      </c>
      <c r="F154" s="181" t="s">
        <v>83</v>
      </c>
      <c r="I154" s="128" t="s">
        <v>158</v>
      </c>
      <c r="L154" s="185">
        <v>1033.2203389830509</v>
      </c>
      <c r="M154" s="184">
        <f t="shared" si="22"/>
        <v>774.91525423728808</v>
      </c>
      <c r="N154" s="184">
        <f t="shared" si="23"/>
        <v>826.57627118644075</v>
      </c>
      <c r="O154" s="184">
        <f t="shared" si="24"/>
        <v>878.23728813559319</v>
      </c>
    </row>
    <row r="155" spans="1:15" x14ac:dyDescent="0.3">
      <c r="A155" s="177">
        <f>'Прайс основной'!H175</f>
        <v>2128</v>
      </c>
      <c r="B155">
        <v>1.18</v>
      </c>
      <c r="C155" s="177">
        <f t="shared" si="25"/>
        <v>1803.3898305084747</v>
      </c>
      <c r="E155" s="183">
        <f t="shared" si="21"/>
        <v>2164.0677966101694</v>
      </c>
      <c r="F155" s="126" t="s">
        <v>83</v>
      </c>
      <c r="I155" s="126" t="s">
        <v>133</v>
      </c>
      <c r="L155" s="185">
        <v>2164.0677966101694</v>
      </c>
      <c r="M155" s="184">
        <f t="shared" si="22"/>
        <v>1623.050847457627</v>
      </c>
      <c r="N155" s="184">
        <f t="shared" si="23"/>
        <v>1731.2542372881355</v>
      </c>
      <c r="O155" s="184">
        <f t="shared" si="24"/>
        <v>1839.4576271186438</v>
      </c>
    </row>
    <row r="156" spans="1:15" x14ac:dyDescent="0.3">
      <c r="A156" s="177">
        <f>'Прайс основной'!H176</f>
        <v>1238</v>
      </c>
      <c r="B156">
        <v>1.18</v>
      </c>
      <c r="C156" s="177">
        <f t="shared" si="25"/>
        <v>1049.1525423728815</v>
      </c>
      <c r="E156" s="183">
        <f t="shared" si="21"/>
        <v>1258.9830508474577</v>
      </c>
      <c r="F156" s="126" t="s">
        <v>85</v>
      </c>
      <c r="I156" s="126" t="s">
        <v>86</v>
      </c>
      <c r="L156" s="185">
        <v>1258.9830508474577</v>
      </c>
      <c r="M156" s="184">
        <f t="shared" si="22"/>
        <v>944.23728813559319</v>
      </c>
      <c r="N156" s="184">
        <f t="shared" si="23"/>
        <v>1007.1864406779662</v>
      </c>
      <c r="O156" s="184">
        <f t="shared" si="24"/>
        <v>1070.1355932203389</v>
      </c>
    </row>
    <row r="157" spans="1:15" x14ac:dyDescent="0.3">
      <c r="A157" s="177">
        <f>'Прайс основной'!H177</f>
        <v>3518</v>
      </c>
      <c r="B157">
        <v>1.18</v>
      </c>
      <c r="C157" s="177">
        <f t="shared" si="25"/>
        <v>2981.3559322033898</v>
      </c>
      <c r="E157" s="183">
        <f t="shared" si="21"/>
        <v>3577.6271186440677</v>
      </c>
      <c r="F157" s="181" t="s">
        <v>51</v>
      </c>
      <c r="I157" s="126" t="s">
        <v>174</v>
      </c>
      <c r="L157" s="185">
        <v>3577.6271186440677</v>
      </c>
      <c r="M157" s="184">
        <f t="shared" si="22"/>
        <v>2683.2203389830506</v>
      </c>
      <c r="N157" s="184">
        <f t="shared" si="23"/>
        <v>2862.1016949152545</v>
      </c>
      <c r="O157" s="184">
        <f t="shared" si="24"/>
        <v>3040.9830508474574</v>
      </c>
    </row>
    <row r="158" spans="1:15" x14ac:dyDescent="0.3">
      <c r="A158" s="177">
        <f>'Прайс основной'!H178</f>
        <v>1175</v>
      </c>
      <c r="B158">
        <v>1.18</v>
      </c>
      <c r="C158" s="177">
        <f t="shared" si="25"/>
        <v>995.76271186440681</v>
      </c>
      <c r="E158" s="183">
        <f t="shared" si="21"/>
        <v>1194.9152542372881</v>
      </c>
      <c r="F158" s="179" t="s">
        <v>51</v>
      </c>
      <c r="I158" s="126" t="s">
        <v>52</v>
      </c>
      <c r="L158" s="185">
        <v>1194.9152542372881</v>
      </c>
      <c r="M158" s="184">
        <f t="shared" si="22"/>
        <v>896.18644067796606</v>
      </c>
      <c r="N158" s="184">
        <f t="shared" si="23"/>
        <v>955.93220338983053</v>
      </c>
      <c r="O158" s="184">
        <f t="shared" si="24"/>
        <v>1015.6779661016949</v>
      </c>
    </row>
    <row r="159" spans="1:15" x14ac:dyDescent="0.3">
      <c r="A159" s="177">
        <f>'Прайс основной'!H179</f>
        <v>1175</v>
      </c>
      <c r="B159">
        <v>1.18</v>
      </c>
      <c r="C159" s="177">
        <f t="shared" si="25"/>
        <v>995.76271186440681</v>
      </c>
      <c r="E159" s="183">
        <f t="shared" si="21"/>
        <v>1194.9152542372881</v>
      </c>
      <c r="F159" s="179" t="s">
        <v>51</v>
      </c>
      <c r="I159" s="126" t="s">
        <v>53</v>
      </c>
      <c r="L159" s="185">
        <v>1194.9152542372881</v>
      </c>
      <c r="M159" s="184">
        <f t="shared" si="22"/>
        <v>896.18644067796606</v>
      </c>
      <c r="N159" s="184">
        <f t="shared" si="23"/>
        <v>955.93220338983053</v>
      </c>
      <c r="O159" s="184">
        <f t="shared" si="24"/>
        <v>1015.6779661016949</v>
      </c>
    </row>
    <row r="160" spans="1:15" x14ac:dyDescent="0.3">
      <c r="A160" s="177">
        <f>'Прайс основной'!H180</f>
        <v>1535</v>
      </c>
      <c r="B160">
        <v>1.18</v>
      </c>
      <c r="C160" s="177">
        <f t="shared" si="25"/>
        <v>1300.8474576271187</v>
      </c>
      <c r="E160" s="183">
        <f t="shared" si="21"/>
        <v>1561.0169491525423</v>
      </c>
      <c r="F160" s="181" t="s">
        <v>51</v>
      </c>
      <c r="I160" s="126" t="s">
        <v>104</v>
      </c>
      <c r="L160" s="185">
        <v>1561.0169491525423</v>
      </c>
      <c r="M160" s="184">
        <f t="shared" si="22"/>
        <v>1170.7627118644068</v>
      </c>
      <c r="N160" s="184">
        <f t="shared" si="23"/>
        <v>1248.8135593220341</v>
      </c>
      <c r="O160" s="184">
        <f t="shared" si="24"/>
        <v>1326.8644067796608</v>
      </c>
    </row>
    <row r="161" spans="1:15" x14ac:dyDescent="0.3">
      <c r="A161" s="177">
        <f>'Прайс основной'!H181</f>
        <v>3255</v>
      </c>
      <c r="B161">
        <v>1.18</v>
      </c>
      <c r="C161" s="177">
        <f t="shared" si="25"/>
        <v>2758.4745762711864</v>
      </c>
      <c r="E161" s="183">
        <f t="shared" si="21"/>
        <v>3310.1694915254234</v>
      </c>
      <c r="F161" s="181" t="s">
        <v>51</v>
      </c>
      <c r="I161" s="126" t="s">
        <v>104</v>
      </c>
      <c r="L161" s="185">
        <v>3310.1694915254234</v>
      </c>
      <c r="M161" s="184">
        <f t="shared" si="22"/>
        <v>2482.6271186440677</v>
      </c>
      <c r="N161" s="184">
        <f t="shared" si="23"/>
        <v>2648.1355932203387</v>
      </c>
      <c r="O161" s="184">
        <f t="shared" si="24"/>
        <v>2813.6440677966098</v>
      </c>
    </row>
    <row r="162" spans="1:15" x14ac:dyDescent="0.3">
      <c r="A162" s="177">
        <f>'Прайс основной'!H182</f>
        <v>3905</v>
      </c>
      <c r="B162">
        <v>1.18</v>
      </c>
      <c r="C162" s="177">
        <f t="shared" si="25"/>
        <v>3309.3220338983051</v>
      </c>
      <c r="E162" s="183">
        <f t="shared" si="21"/>
        <v>3971.1864406779659</v>
      </c>
      <c r="F162" s="181" t="s">
        <v>51</v>
      </c>
      <c r="I162" s="126" t="s">
        <v>105</v>
      </c>
      <c r="L162" s="185">
        <v>3971.1864406779659</v>
      </c>
      <c r="M162" s="184">
        <f t="shared" si="22"/>
        <v>2978.3898305084745</v>
      </c>
      <c r="N162" s="184">
        <f t="shared" si="23"/>
        <v>3176.9491525423728</v>
      </c>
      <c r="O162" s="184">
        <f t="shared" si="24"/>
        <v>3375.5084745762711</v>
      </c>
    </row>
    <row r="163" spans="1:15" x14ac:dyDescent="0.3">
      <c r="A163" s="177">
        <f>'Прайс основной'!H183</f>
        <v>1171</v>
      </c>
      <c r="B163">
        <v>1.18</v>
      </c>
      <c r="C163" s="177">
        <f t="shared" si="25"/>
        <v>992.37288135593224</v>
      </c>
      <c r="E163" s="183">
        <f t="shared" si="21"/>
        <v>1190.8474576271187</v>
      </c>
      <c r="F163" s="179" t="s">
        <v>51</v>
      </c>
      <c r="I163" s="126" t="s">
        <v>54</v>
      </c>
      <c r="L163" s="185">
        <v>1190.8474576271187</v>
      </c>
      <c r="M163" s="184">
        <f t="shared" si="22"/>
        <v>893.13559322033905</v>
      </c>
      <c r="N163" s="184">
        <f t="shared" si="23"/>
        <v>952.67796610169501</v>
      </c>
      <c r="O163" s="184">
        <f t="shared" si="24"/>
        <v>1012.2203389830509</v>
      </c>
    </row>
    <row r="164" spans="1:15" x14ac:dyDescent="0.3">
      <c r="A164" s="177">
        <f>'Прайс основной'!H184</f>
        <v>3933</v>
      </c>
      <c r="B164">
        <v>1.18</v>
      </c>
      <c r="C164" s="177">
        <f t="shared" si="25"/>
        <v>3333.0508474576272</v>
      </c>
      <c r="E164" s="183">
        <f t="shared" ref="E164:E174" si="26">C164*1.2</f>
        <v>3999.6610169491523</v>
      </c>
      <c r="F164" s="181" t="s">
        <v>51</v>
      </c>
      <c r="I164" s="126" t="s">
        <v>106</v>
      </c>
      <c r="L164" s="185">
        <v>3999.6610169491523</v>
      </c>
      <c r="M164" s="184">
        <f t="shared" ref="M164:M173" si="27">E164*0.75</f>
        <v>2999.7457627118642</v>
      </c>
      <c r="N164" s="184">
        <f t="shared" ref="N164:N174" si="28">E164*0.8</f>
        <v>3199.7288135593221</v>
      </c>
      <c r="O164" s="184">
        <f t="shared" ref="O164:O174" si="29">E164*0.85</f>
        <v>3399.7118644067796</v>
      </c>
    </row>
    <row r="165" spans="1:15" x14ac:dyDescent="0.3">
      <c r="A165" s="177">
        <f>'Прайс основной'!H185</f>
        <v>1535</v>
      </c>
      <c r="B165">
        <v>1.18</v>
      </c>
      <c r="C165" s="177">
        <f t="shared" si="25"/>
        <v>1300.8474576271187</v>
      </c>
      <c r="E165" s="183">
        <f t="shared" si="26"/>
        <v>1561.0169491525423</v>
      </c>
      <c r="F165" s="181" t="s">
        <v>51</v>
      </c>
      <c r="I165" s="126" t="s">
        <v>107</v>
      </c>
      <c r="L165" s="185">
        <v>1561.0169491525423</v>
      </c>
      <c r="M165" s="184">
        <f t="shared" si="27"/>
        <v>1170.7627118644068</v>
      </c>
      <c r="N165" s="184">
        <f t="shared" si="28"/>
        <v>1248.8135593220341</v>
      </c>
      <c r="O165" s="184">
        <f t="shared" si="29"/>
        <v>1326.8644067796608</v>
      </c>
    </row>
    <row r="166" spans="1:15" x14ac:dyDescent="0.3">
      <c r="A166" s="177">
        <f>'Прайс основной'!H186</f>
        <v>3360</v>
      </c>
      <c r="B166">
        <v>1.18</v>
      </c>
      <c r="C166" s="177">
        <f t="shared" si="25"/>
        <v>2847.4576271186443</v>
      </c>
      <c r="E166" s="183">
        <f t="shared" si="26"/>
        <v>3416.9491525423732</v>
      </c>
      <c r="F166" s="181" t="s">
        <v>51</v>
      </c>
      <c r="I166" s="126" t="s">
        <v>107</v>
      </c>
      <c r="L166" s="185">
        <v>3416.9491525423732</v>
      </c>
      <c r="M166" s="184">
        <f t="shared" si="27"/>
        <v>2562.71186440678</v>
      </c>
      <c r="N166" s="184">
        <f t="shared" si="28"/>
        <v>2733.5593220338988</v>
      </c>
      <c r="O166" s="184">
        <f t="shared" si="29"/>
        <v>2904.406779661017</v>
      </c>
    </row>
    <row r="167" spans="1:15" x14ac:dyDescent="0.3">
      <c r="A167" s="177">
        <f>'Прайс основной'!H187</f>
        <v>3413</v>
      </c>
      <c r="B167">
        <v>1.18</v>
      </c>
      <c r="C167" s="177">
        <f t="shared" si="25"/>
        <v>2892.3728813559323</v>
      </c>
      <c r="E167" s="183">
        <f t="shared" si="26"/>
        <v>3470.8474576271187</v>
      </c>
      <c r="F167" s="181" t="s">
        <v>51</v>
      </c>
      <c r="I167" s="126" t="s">
        <v>108</v>
      </c>
      <c r="L167" s="185">
        <v>3470.8474576271187</v>
      </c>
      <c r="M167" s="184">
        <f t="shared" si="27"/>
        <v>2603.1355932203392</v>
      </c>
      <c r="N167" s="184">
        <f t="shared" si="28"/>
        <v>2776.6779661016953</v>
      </c>
      <c r="O167" s="184">
        <f t="shared" si="29"/>
        <v>2950.2203389830506</v>
      </c>
    </row>
    <row r="168" spans="1:15" x14ac:dyDescent="0.3">
      <c r="A168" s="177">
        <f>'Прайс основной'!H188</f>
        <v>4148</v>
      </c>
      <c r="B168">
        <v>1.18</v>
      </c>
      <c r="C168" s="177">
        <f t="shared" si="25"/>
        <v>3515.2542372881358</v>
      </c>
      <c r="E168" s="183">
        <f t="shared" si="26"/>
        <v>4218.3050847457625</v>
      </c>
      <c r="F168" s="181" t="s">
        <v>51</v>
      </c>
      <c r="I168" s="126" t="s">
        <v>249</v>
      </c>
      <c r="L168" s="185">
        <v>4218.3050847457625</v>
      </c>
      <c r="M168" s="184">
        <f t="shared" si="27"/>
        <v>3163.7288135593217</v>
      </c>
      <c r="N168" s="184">
        <f t="shared" si="28"/>
        <v>3374.6440677966102</v>
      </c>
      <c r="O168" s="184">
        <f t="shared" si="29"/>
        <v>3585.5593220338978</v>
      </c>
    </row>
    <row r="169" spans="1:15" x14ac:dyDescent="0.3">
      <c r="A169" s="177">
        <f>'Прайс основной'!H189</f>
        <v>4069</v>
      </c>
      <c r="B169">
        <v>1.18</v>
      </c>
      <c r="C169" s="177">
        <f t="shared" si="25"/>
        <v>3448.305084745763</v>
      </c>
      <c r="E169" s="183">
        <f t="shared" si="26"/>
        <v>4137.9661016949158</v>
      </c>
      <c r="F169" s="181" t="s">
        <v>51</v>
      </c>
      <c r="I169" s="126" t="s">
        <v>109</v>
      </c>
      <c r="L169" s="185">
        <v>4137.9661016949158</v>
      </c>
      <c r="M169" s="184">
        <f t="shared" si="27"/>
        <v>3103.4745762711868</v>
      </c>
      <c r="N169" s="184">
        <f t="shared" si="28"/>
        <v>3310.3728813559328</v>
      </c>
      <c r="O169" s="184">
        <f t="shared" si="29"/>
        <v>3517.2711864406783</v>
      </c>
    </row>
    <row r="170" spans="1:15" x14ac:dyDescent="0.3">
      <c r="A170" s="177">
        <f>'Прайс основной'!H190</f>
        <v>3182</v>
      </c>
      <c r="B170">
        <v>1.18</v>
      </c>
      <c r="C170" s="177">
        <f t="shared" si="25"/>
        <v>2696.6101694915255</v>
      </c>
      <c r="E170" s="183">
        <f t="shared" si="26"/>
        <v>3235.9322033898306</v>
      </c>
      <c r="F170" s="181" t="s">
        <v>51</v>
      </c>
      <c r="I170" s="126" t="s">
        <v>250</v>
      </c>
      <c r="L170" s="185">
        <v>3235.9322033898306</v>
      </c>
      <c r="M170" s="184">
        <f t="shared" si="27"/>
        <v>2426.9491525423728</v>
      </c>
      <c r="N170" s="184">
        <f t="shared" si="28"/>
        <v>2588.7457627118647</v>
      </c>
      <c r="O170" s="184">
        <f t="shared" si="29"/>
        <v>2750.5423728813562</v>
      </c>
    </row>
    <row r="171" spans="1:15" x14ac:dyDescent="0.3">
      <c r="A171" s="177">
        <f>'Прайс основной'!H191</f>
        <v>1542</v>
      </c>
      <c r="B171">
        <v>1.18</v>
      </c>
      <c r="C171" s="177">
        <f t="shared" si="25"/>
        <v>1306.7796610169491</v>
      </c>
      <c r="E171" s="183">
        <f t="shared" si="26"/>
        <v>1568.1355932203389</v>
      </c>
      <c r="F171" s="181" t="s">
        <v>51</v>
      </c>
      <c r="I171" s="126" t="s">
        <v>112</v>
      </c>
      <c r="L171" s="185">
        <v>1568.1355932203389</v>
      </c>
      <c r="M171" s="184">
        <f t="shared" si="27"/>
        <v>1176.1016949152543</v>
      </c>
      <c r="N171" s="184">
        <f t="shared" si="28"/>
        <v>1254.5084745762713</v>
      </c>
      <c r="O171" s="184">
        <f t="shared" si="29"/>
        <v>1332.9152542372881</v>
      </c>
    </row>
    <row r="172" spans="1:15" x14ac:dyDescent="0.3">
      <c r="A172" s="177">
        <f>'Прайс основной'!H192</f>
        <v>3675</v>
      </c>
      <c r="B172">
        <v>1.18</v>
      </c>
      <c r="C172" s="177">
        <f t="shared" si="25"/>
        <v>3114.406779661017</v>
      </c>
      <c r="E172" s="183">
        <f t="shared" si="26"/>
        <v>3737.2881355932204</v>
      </c>
      <c r="F172" s="181" t="s">
        <v>51</v>
      </c>
      <c r="I172" s="126" t="s">
        <v>172</v>
      </c>
      <c r="L172" s="185">
        <v>3737.2881355932204</v>
      </c>
      <c r="M172" s="184">
        <f t="shared" si="27"/>
        <v>2802.9661016949153</v>
      </c>
      <c r="N172" s="184">
        <f t="shared" si="28"/>
        <v>2989.8305084745766</v>
      </c>
      <c r="O172" s="184">
        <f t="shared" si="29"/>
        <v>3176.6949152542375</v>
      </c>
    </row>
    <row r="173" spans="1:15" x14ac:dyDescent="0.3">
      <c r="A173" s="177">
        <f>'Прайс основной'!H193</f>
        <v>3740</v>
      </c>
      <c r="B173">
        <v>1.18</v>
      </c>
      <c r="C173" s="177">
        <f>A173/B173</f>
        <v>3169.4915254237289</v>
      </c>
      <c r="E173" s="183">
        <f t="shared" si="26"/>
        <v>3803.3898305084745</v>
      </c>
      <c r="F173" s="181" t="s">
        <v>51</v>
      </c>
      <c r="I173" s="126" t="s">
        <v>173</v>
      </c>
      <c r="L173" s="185">
        <v>3803.3898305084745</v>
      </c>
      <c r="M173" s="184">
        <f t="shared" si="27"/>
        <v>2852.5423728813557</v>
      </c>
      <c r="N173" s="184">
        <f t="shared" si="28"/>
        <v>3042.7118644067796</v>
      </c>
      <c r="O173" s="184">
        <f t="shared" si="29"/>
        <v>3232.8813559322034</v>
      </c>
    </row>
    <row r="174" spans="1:15" x14ac:dyDescent="0.3">
      <c r="A174" s="177">
        <f>'Прайс основной'!H194</f>
        <v>3308</v>
      </c>
      <c r="B174">
        <v>1.18</v>
      </c>
      <c r="C174" s="177">
        <f t="shared" si="25"/>
        <v>2803.3898305084749</v>
      </c>
      <c r="E174" s="183">
        <f t="shared" si="26"/>
        <v>3364.0677966101698</v>
      </c>
      <c r="F174" s="186" t="s">
        <v>51</v>
      </c>
      <c r="I174" s="187" t="s">
        <v>251</v>
      </c>
      <c r="L174" s="185">
        <v>3364.0677966101698</v>
      </c>
      <c r="M174" s="184">
        <f>E174*0.65</f>
        <v>2186.6440677966107</v>
      </c>
      <c r="N174" s="184">
        <f t="shared" si="28"/>
        <v>2691.2542372881362</v>
      </c>
      <c r="O174" s="184">
        <f t="shared" si="29"/>
        <v>2859.4576271186443</v>
      </c>
    </row>
    <row r="175" spans="1:15" x14ac:dyDescent="0.3">
      <c r="E175" s="189"/>
      <c r="F175" s="188"/>
      <c r="M175" s="174"/>
      <c r="N175" s="175"/>
      <c r="O175" s="190"/>
    </row>
    <row r="176" spans="1:15" x14ac:dyDescent="0.3">
      <c r="E176" s="189"/>
      <c r="F176" s="188"/>
      <c r="M176" s="174"/>
      <c r="N176" s="175"/>
      <c r="O176" s="190"/>
    </row>
    <row r="177" spans="5:15" x14ac:dyDescent="0.3">
      <c r="E177" s="189"/>
      <c r="F177" s="188"/>
      <c r="M177" s="174"/>
      <c r="N177" s="175"/>
      <c r="O177" s="190"/>
    </row>
    <row r="178" spans="5:15" x14ac:dyDescent="0.3">
      <c r="E178" s="189"/>
      <c r="F178" s="188"/>
      <c r="M178" s="174"/>
      <c r="N178" s="175"/>
      <c r="O178" s="190"/>
    </row>
    <row r="179" spans="5:15" x14ac:dyDescent="0.3">
      <c r="E179" s="189"/>
      <c r="F179" s="188"/>
      <c r="M179" s="174"/>
      <c r="N179" s="175"/>
      <c r="O179" s="190"/>
    </row>
    <row r="180" spans="5:15" x14ac:dyDescent="0.3">
      <c r="E180" s="189"/>
      <c r="F180" s="188"/>
      <c r="M180" s="174"/>
      <c r="N180" s="175"/>
      <c r="O180" s="190"/>
    </row>
    <row r="181" spans="5:15" x14ac:dyDescent="0.3">
      <c r="E181" s="189"/>
      <c r="F181" s="188"/>
      <c r="M181" s="174"/>
      <c r="N181" s="175"/>
      <c r="O181" s="190"/>
    </row>
    <row r="182" spans="5:15" x14ac:dyDescent="0.3">
      <c r="E182" s="189"/>
      <c r="F182" s="188"/>
      <c r="M182" s="174"/>
      <c r="N182" s="175"/>
      <c r="O182" s="190"/>
    </row>
    <row r="183" spans="5:15" x14ac:dyDescent="0.3">
      <c r="E183" s="189"/>
      <c r="F183" s="188"/>
      <c r="M183" s="174"/>
      <c r="N183" s="175"/>
      <c r="O183" s="190"/>
    </row>
    <row r="184" spans="5:15" x14ac:dyDescent="0.3">
      <c r="E184" s="189"/>
      <c r="F184" s="188"/>
      <c r="M184" s="174"/>
      <c r="N184" s="175"/>
      <c r="O184" s="190"/>
    </row>
    <row r="185" spans="5:15" x14ac:dyDescent="0.3">
      <c r="E185" s="189"/>
      <c r="F185" s="188"/>
      <c r="M185" s="174"/>
      <c r="N185" s="175"/>
      <c r="O185" s="190"/>
    </row>
    <row r="186" spans="5:15" x14ac:dyDescent="0.3">
      <c r="E186" s="189"/>
      <c r="F186" s="188"/>
      <c r="M186" s="174"/>
      <c r="N186" s="175"/>
      <c r="O186" s="190"/>
    </row>
    <row r="187" spans="5:15" x14ac:dyDescent="0.3">
      <c r="E187" s="189"/>
      <c r="F187" s="188"/>
      <c r="M187" s="174"/>
      <c r="N187" s="175"/>
      <c r="O187" s="190"/>
    </row>
    <row r="188" spans="5:15" x14ac:dyDescent="0.3">
      <c r="E188" s="189"/>
      <c r="F188" s="188"/>
      <c r="M188" s="174"/>
      <c r="N188" s="175"/>
      <c r="O188" s="190"/>
    </row>
  </sheetData>
  <protectedRanges>
    <protectedRange algorithmName="SHA-512" hashValue="M3uf1unHyZHWfWPnHu/2Fb70Ouk8e4MtfgAVUobh8bF3OrYnqjly5FPczTwTWVhToYMj0xmdiRSisDjQnCmyBw==" saltValue="gq2af26hJe36le7slXfyZQ==" spinCount="100000" sqref="I123 I113 I27 I70:I89 I92:I98 I100:I102 I104:I108 I111 I120 I146:I150 I152:I153 I155 I51:I67 I115:I117 I125:I139 I143:I144 I4:I24 I36:I48 I29:I34" name="Диапазон1"/>
    <protectedRange algorithmName="SHA-512" hashValue="M3uf1unHyZHWfWPnHu/2Fb70Ouk8e4MtfgAVUobh8bF3OrYnqjly5FPczTwTWVhToYMj0xmdiRSisDjQnCmyBw==" saltValue="gq2af26hJe36le7slXfyZQ==" spinCount="100000" sqref="I112" name="Диапазон1_10"/>
    <protectedRange algorithmName="SHA-512" hashValue="M3uf1unHyZHWfWPnHu/2Fb70Ouk8e4MtfgAVUobh8bF3OrYnqjly5FPczTwTWVhToYMj0xmdiRSisDjQnCmyBw==" saltValue="gq2af26hJe36le7slXfyZQ==" spinCount="100000" sqref="I121" name="Диапазон1_13"/>
    <protectedRange algorithmName="SHA-512" hashValue="M3uf1unHyZHWfWPnHu/2Fb70Ouk8e4MtfgAVUobh8bF3OrYnqjly5FPczTwTWVhToYMj0xmdiRSisDjQnCmyBw==" saltValue="gq2af26hJe36le7slXfyZQ==" spinCount="100000" sqref="I114" name="Диапазон1_8"/>
    <protectedRange algorithmName="SHA-512" hashValue="M3uf1unHyZHWfWPnHu/2Fb70Ouk8e4MtfgAVUobh8bF3OrYnqjly5FPczTwTWVhToYMj0xmdiRSisDjQnCmyBw==" saltValue="gq2af26hJe36le7slXfyZQ==" spinCount="100000" sqref="I119" name="Диапазон1_10_1"/>
    <protectedRange algorithmName="SHA-512" hashValue="M3uf1unHyZHWfWPnHu/2Fb70Ouk8e4MtfgAVUobh8bF3OrYnqjly5FPczTwTWVhToYMj0xmdiRSisDjQnCmyBw==" saltValue="gq2af26hJe36le7slXfyZQ==" spinCount="100000" sqref="I170" name="Диапазон1_21"/>
    <protectedRange algorithmName="SHA-512" hashValue="M3uf1unHyZHWfWPnHu/2Fb70Ouk8e4MtfgAVUobh8bF3OrYnqjly5FPczTwTWVhToYMj0xmdiRSisDjQnCmyBw==" saltValue="gq2af26hJe36le7slXfyZQ==" spinCount="100000" sqref="F4:F155" name="Диапазон1_2"/>
    <protectedRange algorithmName="SHA-512" hashValue="M3uf1unHyZHWfWPnHu/2Fb70Ouk8e4MtfgAVUobh8bF3OrYnqjly5FPczTwTWVhToYMj0xmdiRSisDjQnCmyBw==" saltValue="gq2af26hJe36le7slXfyZQ==" spinCount="100000" sqref="E2:K2" name="Диапазон1_1"/>
    <protectedRange algorithmName="SHA-512" hashValue="M3uf1unHyZHWfWPnHu/2Fb70Ouk8e4MtfgAVUobh8bF3OrYnqjly5FPczTwTWVhToYMj0xmdiRSisDjQnCmyBw==" saltValue="gq2af26hJe36le7slXfyZQ==" spinCount="100000" sqref="F175:F188" name="Диапазон1_3"/>
  </protectedRanges>
  <conditionalFormatting sqref="E2 J2:K2">
    <cfRule type="cellIs" dxfId="2" priority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40"/>
  <sheetViews>
    <sheetView topLeftCell="A16" zoomScaleNormal="100" workbookViewId="0">
      <selection activeCell="B1" sqref="B1:D1"/>
    </sheetView>
  </sheetViews>
  <sheetFormatPr defaultRowHeight="14.4" x14ac:dyDescent="0.3"/>
  <cols>
    <col min="1" max="1" width="29" customWidth="1"/>
    <col min="2" max="2" width="15" customWidth="1"/>
    <col min="3" max="3" width="12.44140625" customWidth="1"/>
    <col min="4" max="7" width="16.5546875" customWidth="1"/>
    <col min="8" max="16" width="9.44140625" bestFit="1" customWidth="1"/>
  </cols>
  <sheetData>
    <row r="1" spans="1:24" ht="66.599999999999994" customHeight="1" x14ac:dyDescent="0.3">
      <c r="B1" s="271" t="s">
        <v>277</v>
      </c>
      <c r="C1" s="271"/>
      <c r="D1" s="271"/>
      <c r="E1" s="89"/>
      <c r="F1" s="89"/>
      <c r="G1" s="122" t="s">
        <v>278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 ht="15" customHeight="1" x14ac:dyDescent="0.3">
      <c r="A2" s="272"/>
      <c r="B2" s="272"/>
      <c r="C2" s="272"/>
      <c r="D2" s="92"/>
      <c r="E2" s="89"/>
      <c r="F2" s="89"/>
      <c r="G2" s="121" t="s">
        <v>231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16.350000000000001" customHeight="1" x14ac:dyDescent="0.3">
      <c r="A3" s="273" t="s">
        <v>263</v>
      </c>
      <c r="B3" s="275" t="s">
        <v>114</v>
      </c>
      <c r="C3" s="276"/>
      <c r="D3" s="279" t="s">
        <v>264</v>
      </c>
      <c r="E3" s="279"/>
      <c r="F3" s="279"/>
      <c r="G3" s="279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1:24" ht="15.6" customHeight="1" x14ac:dyDescent="0.3">
      <c r="A4" s="274"/>
      <c r="B4" s="277"/>
      <c r="C4" s="278"/>
      <c r="D4" s="197" t="s">
        <v>265</v>
      </c>
      <c r="E4" s="132" t="s">
        <v>266</v>
      </c>
      <c r="F4" s="197" t="s">
        <v>267</v>
      </c>
      <c r="G4" s="197" t="s">
        <v>268</v>
      </c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</row>
    <row r="5" spans="1:24" x14ac:dyDescent="0.3">
      <c r="A5" s="130" t="s">
        <v>17</v>
      </c>
      <c r="B5" s="131">
        <v>100000</v>
      </c>
      <c r="C5" s="130" t="s">
        <v>6</v>
      </c>
      <c r="D5" s="124">
        <v>5609</v>
      </c>
      <c r="E5" s="124">
        <v>6170</v>
      </c>
      <c r="F5" s="124">
        <v>7012</v>
      </c>
      <c r="G5" s="124">
        <v>7573</v>
      </c>
      <c r="H5" s="90">
        <v>1.18</v>
      </c>
      <c r="I5" s="198">
        <f>D5/H5</f>
        <v>4753.3898305084749</v>
      </c>
      <c r="J5" s="198">
        <f>E5/H5</f>
        <v>5228.8135593220341</v>
      </c>
      <c r="K5" s="198">
        <f>F5/H5</f>
        <v>5942.3728813559328</v>
      </c>
      <c r="L5" s="198">
        <f>G5/H5</f>
        <v>6417.7966101694919</v>
      </c>
      <c r="M5" s="198">
        <f>I5*1.2</f>
        <v>5704.0677966101694</v>
      </c>
      <c r="N5" s="198">
        <f>J5*1.2</f>
        <v>6274.5762711864409</v>
      </c>
      <c r="O5" s="198">
        <f>K5*1.2</f>
        <v>7130.8474576271192</v>
      </c>
      <c r="P5" s="198">
        <f>L5*1.2</f>
        <v>7701.3559322033898</v>
      </c>
      <c r="Q5" s="90"/>
      <c r="R5" s="90"/>
      <c r="S5" s="90"/>
      <c r="T5" s="90"/>
      <c r="U5" s="90"/>
      <c r="V5" s="90"/>
      <c r="W5" s="90"/>
      <c r="X5" s="90"/>
    </row>
    <row r="6" spans="1:24" x14ac:dyDescent="0.3">
      <c r="A6" s="126" t="s">
        <v>17</v>
      </c>
      <c r="B6" s="127">
        <v>500000</v>
      </c>
      <c r="C6" s="126" t="s">
        <v>6</v>
      </c>
      <c r="D6" s="124">
        <v>28038</v>
      </c>
      <c r="E6" s="124">
        <v>30842</v>
      </c>
      <c r="F6" s="124">
        <v>35048</v>
      </c>
      <c r="G6" s="124">
        <v>37852</v>
      </c>
      <c r="H6" s="90">
        <v>1.18</v>
      </c>
      <c r="I6" s="198">
        <f t="shared" ref="I6:I9" si="0">D6/H6</f>
        <v>23761.016949152545</v>
      </c>
      <c r="J6" s="198">
        <f t="shared" ref="J6:J32" si="1">E6/H6</f>
        <v>26137.288135593222</v>
      </c>
      <c r="K6" s="198">
        <f t="shared" ref="K6:K32" si="2">F6/H6</f>
        <v>29701.69491525424</v>
      </c>
      <c r="L6" s="198">
        <f t="shared" ref="L6:L32" si="3">G6/H6</f>
        <v>32077.966101694918</v>
      </c>
      <c r="M6" s="198">
        <f t="shared" ref="M6:M32" si="4">I6*1.2</f>
        <v>28513.220338983054</v>
      </c>
      <c r="N6" s="198">
        <f t="shared" ref="N6:N32" si="5">J6*1.2</f>
        <v>31364.745762711864</v>
      </c>
      <c r="O6" s="198">
        <f t="shared" ref="O6:O32" si="6">K6*1.2</f>
        <v>35642.03389830509</v>
      </c>
      <c r="P6" s="198">
        <f t="shared" ref="P6:P32" si="7">L6*1.2</f>
        <v>38493.5593220339</v>
      </c>
      <c r="Q6" s="90"/>
      <c r="R6" s="90"/>
      <c r="S6" s="90"/>
      <c r="T6" s="90"/>
      <c r="U6" s="90"/>
      <c r="V6" s="90"/>
      <c r="W6" s="90"/>
      <c r="X6" s="90"/>
    </row>
    <row r="7" spans="1:24" x14ac:dyDescent="0.3">
      <c r="A7" s="128" t="s">
        <v>162</v>
      </c>
      <c r="B7" s="127">
        <v>500000</v>
      </c>
      <c r="C7" s="126" t="s">
        <v>6</v>
      </c>
      <c r="D7" s="124">
        <v>26619</v>
      </c>
      <c r="E7" s="124">
        <v>29281</v>
      </c>
      <c r="F7" s="124">
        <v>33274</v>
      </c>
      <c r="G7" s="124">
        <v>35936</v>
      </c>
      <c r="H7" s="90">
        <v>1.18</v>
      </c>
      <c r="I7" s="198">
        <f t="shared" si="0"/>
        <v>22558.474576271186</v>
      </c>
      <c r="J7" s="198">
        <f t="shared" si="1"/>
        <v>24814.406779661018</v>
      </c>
      <c r="K7" s="198">
        <f t="shared" si="2"/>
        <v>28198.305084745763</v>
      </c>
      <c r="L7" s="198">
        <f t="shared" si="3"/>
        <v>30454.237288135595</v>
      </c>
      <c r="M7" s="198">
        <f t="shared" si="4"/>
        <v>27070.169491525423</v>
      </c>
      <c r="N7" s="198">
        <f t="shared" si="5"/>
        <v>29777.288135593219</v>
      </c>
      <c r="O7" s="198">
        <f t="shared" si="6"/>
        <v>33837.966101694918</v>
      </c>
      <c r="P7" s="198">
        <f t="shared" si="7"/>
        <v>36545.08474576271</v>
      </c>
      <c r="Q7" s="90"/>
      <c r="R7" s="90"/>
      <c r="S7" s="90"/>
      <c r="T7" s="90"/>
      <c r="U7" s="90"/>
      <c r="V7" s="90"/>
      <c r="W7" s="90"/>
      <c r="X7" s="90"/>
    </row>
    <row r="8" spans="1:24" x14ac:dyDescent="0.3">
      <c r="A8" s="128" t="s">
        <v>162</v>
      </c>
      <c r="B8" s="127">
        <v>100000</v>
      </c>
      <c r="C8" s="126" t="s">
        <v>6</v>
      </c>
      <c r="D8" s="124">
        <v>5324</v>
      </c>
      <c r="E8" s="124">
        <v>5857</v>
      </c>
      <c r="F8" s="124">
        <v>6655</v>
      </c>
      <c r="G8" s="124">
        <v>7188</v>
      </c>
      <c r="H8" s="90">
        <v>1.18</v>
      </c>
      <c r="I8" s="198">
        <f t="shared" si="0"/>
        <v>4511.8644067796613</v>
      </c>
      <c r="J8" s="198">
        <f t="shared" si="1"/>
        <v>4963.5593220338988</v>
      </c>
      <c r="K8" s="198">
        <f t="shared" si="2"/>
        <v>5639.8305084745762</v>
      </c>
      <c r="L8" s="198">
        <f t="shared" si="3"/>
        <v>6091.5254237288136</v>
      </c>
      <c r="M8" s="198">
        <f t="shared" si="4"/>
        <v>5414.2372881355932</v>
      </c>
      <c r="N8" s="198">
        <f t="shared" si="5"/>
        <v>5956.2711864406783</v>
      </c>
      <c r="O8" s="198">
        <f t="shared" si="6"/>
        <v>6767.796610169491</v>
      </c>
      <c r="P8" s="198">
        <f t="shared" si="7"/>
        <v>7309.8305084745762</v>
      </c>
      <c r="Q8" s="90"/>
      <c r="R8" s="90"/>
      <c r="S8" s="90"/>
      <c r="T8" s="90"/>
      <c r="U8" s="90"/>
      <c r="V8" s="90"/>
      <c r="W8" s="90"/>
      <c r="X8" s="90"/>
    </row>
    <row r="9" spans="1:24" x14ac:dyDescent="0.3">
      <c r="A9" s="129" t="s">
        <v>181</v>
      </c>
      <c r="B9" s="127">
        <v>500000</v>
      </c>
      <c r="C9" s="126" t="s">
        <v>6</v>
      </c>
      <c r="D9" s="124">
        <v>26950</v>
      </c>
      <c r="E9" s="124">
        <v>29645</v>
      </c>
      <c r="F9" s="124">
        <v>33688</v>
      </c>
      <c r="G9" s="124">
        <v>36383</v>
      </c>
      <c r="H9" s="90">
        <v>1.18</v>
      </c>
      <c r="I9" s="198">
        <f t="shared" si="0"/>
        <v>22838.983050847459</v>
      </c>
      <c r="J9" s="198">
        <f t="shared" si="1"/>
        <v>25122.881355932204</v>
      </c>
      <c r="K9" s="198">
        <f t="shared" si="2"/>
        <v>28549.152542372882</v>
      </c>
      <c r="L9" s="198">
        <f t="shared" si="3"/>
        <v>30833.050847457627</v>
      </c>
      <c r="M9" s="198">
        <f t="shared" si="4"/>
        <v>27406.77966101695</v>
      </c>
      <c r="N9" s="198">
        <f t="shared" si="5"/>
        <v>30147.457627118645</v>
      </c>
      <c r="O9" s="198">
        <f t="shared" si="6"/>
        <v>34258.983050847455</v>
      </c>
      <c r="P9" s="198">
        <f t="shared" si="7"/>
        <v>36999.661016949154</v>
      </c>
      <c r="Q9" s="90"/>
      <c r="R9" s="90"/>
      <c r="S9" s="90"/>
      <c r="T9" s="90"/>
      <c r="U9" s="90"/>
      <c r="V9" s="90"/>
      <c r="W9" s="90"/>
      <c r="X9" s="90"/>
    </row>
    <row r="10" spans="1:24" x14ac:dyDescent="0.3">
      <c r="A10" s="126" t="s">
        <v>25</v>
      </c>
      <c r="B10" s="127">
        <v>100000</v>
      </c>
      <c r="C10" s="126" t="s">
        <v>6</v>
      </c>
      <c r="D10" s="124">
        <v>6130</v>
      </c>
      <c r="E10" s="124">
        <v>6743</v>
      </c>
      <c r="F10" s="124">
        <v>7663</v>
      </c>
      <c r="G10" s="124">
        <v>8276</v>
      </c>
      <c r="H10" s="90">
        <v>1.18</v>
      </c>
      <c r="I10" s="198">
        <f t="shared" ref="I10:I32" si="8">D10/H10</f>
        <v>5194.9152542372885</v>
      </c>
      <c r="J10" s="198">
        <f t="shared" si="1"/>
        <v>5714.406779661017</v>
      </c>
      <c r="K10" s="198">
        <f t="shared" si="2"/>
        <v>6494.0677966101703</v>
      </c>
      <c r="L10" s="198">
        <f t="shared" si="3"/>
        <v>7013.5593220338988</v>
      </c>
      <c r="M10" s="198">
        <f t="shared" si="4"/>
        <v>6233.8983050847464</v>
      </c>
      <c r="N10" s="198">
        <f t="shared" si="5"/>
        <v>6857.2881355932204</v>
      </c>
      <c r="O10" s="198">
        <f t="shared" si="6"/>
        <v>7792.8813559322043</v>
      </c>
      <c r="P10" s="198">
        <f t="shared" si="7"/>
        <v>8416.2711864406774</v>
      </c>
      <c r="Q10" s="90"/>
      <c r="R10" s="90"/>
      <c r="S10" s="90"/>
      <c r="T10" s="90"/>
      <c r="U10" s="90"/>
      <c r="V10" s="90"/>
      <c r="W10" s="90"/>
      <c r="X10" s="90"/>
    </row>
    <row r="11" spans="1:24" x14ac:dyDescent="0.3">
      <c r="A11" s="126" t="s">
        <v>25</v>
      </c>
      <c r="B11" s="127">
        <v>500000</v>
      </c>
      <c r="C11" s="126" t="s">
        <v>6</v>
      </c>
      <c r="D11" s="124">
        <v>30646</v>
      </c>
      <c r="E11" s="124">
        <v>33711</v>
      </c>
      <c r="F11" s="124">
        <v>38308</v>
      </c>
      <c r="G11" s="124">
        <v>41373</v>
      </c>
      <c r="H11" s="90">
        <v>1.18</v>
      </c>
      <c r="I11" s="198">
        <f t="shared" si="8"/>
        <v>25971.186440677968</v>
      </c>
      <c r="J11" s="198">
        <f t="shared" si="1"/>
        <v>28568.644067796613</v>
      </c>
      <c r="K11" s="198">
        <f t="shared" si="2"/>
        <v>32464.406779661018</v>
      </c>
      <c r="L11" s="198">
        <f t="shared" si="3"/>
        <v>35061.864406779663</v>
      </c>
      <c r="M11" s="198">
        <f t="shared" si="4"/>
        <v>31165.423728813559</v>
      </c>
      <c r="N11" s="198">
        <f t="shared" si="5"/>
        <v>34282.372881355936</v>
      </c>
      <c r="O11" s="198">
        <f t="shared" si="6"/>
        <v>38957.288135593219</v>
      </c>
      <c r="P11" s="198">
        <f t="shared" si="7"/>
        <v>42074.237288135591</v>
      </c>
      <c r="Q11" s="90"/>
      <c r="R11" s="90"/>
      <c r="S11" s="90"/>
      <c r="T11" s="90"/>
      <c r="U11" s="90"/>
      <c r="V11" s="90"/>
      <c r="W11" s="90"/>
      <c r="X11" s="90"/>
    </row>
    <row r="12" spans="1:24" ht="26.4" x14ac:dyDescent="0.3">
      <c r="A12" s="126" t="s">
        <v>186</v>
      </c>
      <c r="B12" s="127">
        <v>100000</v>
      </c>
      <c r="C12" s="126" t="s">
        <v>6</v>
      </c>
      <c r="D12" s="124">
        <v>5650</v>
      </c>
      <c r="E12" s="124">
        <v>6215.0000000000009</v>
      </c>
      <c r="F12" s="124">
        <v>7062.5</v>
      </c>
      <c r="G12" s="124">
        <v>7627.5000000000009</v>
      </c>
      <c r="H12" s="90">
        <v>1.18</v>
      </c>
      <c r="I12" s="198">
        <f t="shared" si="8"/>
        <v>4788.1355932203396</v>
      </c>
      <c r="J12" s="198">
        <f t="shared" si="1"/>
        <v>5266.9491525423737</v>
      </c>
      <c r="K12" s="198">
        <f t="shared" si="2"/>
        <v>5985.1694915254238</v>
      </c>
      <c r="L12" s="198">
        <f t="shared" si="3"/>
        <v>6463.9830508474588</v>
      </c>
      <c r="M12" s="198">
        <f t="shared" si="4"/>
        <v>5745.7627118644077</v>
      </c>
      <c r="N12" s="198">
        <f t="shared" si="5"/>
        <v>6320.3389830508486</v>
      </c>
      <c r="O12" s="198">
        <f t="shared" si="6"/>
        <v>7182.2033898305081</v>
      </c>
      <c r="P12" s="198">
        <f t="shared" si="7"/>
        <v>7756.7796610169498</v>
      </c>
      <c r="Q12" s="90"/>
      <c r="R12" s="90"/>
      <c r="S12" s="90"/>
      <c r="T12" s="90"/>
      <c r="U12" s="90"/>
      <c r="V12" s="90"/>
      <c r="W12" s="90"/>
      <c r="X12" s="90"/>
    </row>
    <row r="13" spans="1:24" ht="26.4" x14ac:dyDescent="0.3">
      <c r="A13" s="126" t="s">
        <v>186</v>
      </c>
      <c r="B13" s="127">
        <v>500000</v>
      </c>
      <c r="C13" s="126" t="s">
        <v>6</v>
      </c>
      <c r="D13" s="124">
        <v>27750</v>
      </c>
      <c r="E13" s="124">
        <v>30525.000000000004</v>
      </c>
      <c r="F13" s="124">
        <v>34687.5</v>
      </c>
      <c r="G13" s="124">
        <v>37462.5</v>
      </c>
      <c r="H13" s="90">
        <v>1.18</v>
      </c>
      <c r="I13" s="198">
        <f t="shared" si="8"/>
        <v>23516.949152542373</v>
      </c>
      <c r="J13" s="198">
        <f t="shared" si="1"/>
        <v>25868.644067796613</v>
      </c>
      <c r="K13" s="198">
        <f t="shared" si="2"/>
        <v>29396.186440677968</v>
      </c>
      <c r="L13" s="198">
        <f t="shared" si="3"/>
        <v>31747.881355932204</v>
      </c>
      <c r="M13" s="198">
        <f t="shared" si="4"/>
        <v>28220.338983050846</v>
      </c>
      <c r="N13" s="198">
        <f t="shared" si="5"/>
        <v>31042.372881355936</v>
      </c>
      <c r="O13" s="198">
        <f t="shared" si="6"/>
        <v>35275.423728813563</v>
      </c>
      <c r="P13" s="198">
        <f t="shared" si="7"/>
        <v>38097.457627118645</v>
      </c>
      <c r="Q13" s="90"/>
      <c r="R13" s="90"/>
      <c r="S13" s="90"/>
      <c r="T13" s="90"/>
      <c r="U13" s="90"/>
      <c r="V13" s="90"/>
      <c r="W13" s="90"/>
      <c r="X13" s="90"/>
    </row>
    <row r="14" spans="1:24" x14ac:dyDescent="0.3">
      <c r="A14" s="126" t="s">
        <v>18</v>
      </c>
      <c r="B14" s="127">
        <v>500000</v>
      </c>
      <c r="C14" s="126" t="s">
        <v>6</v>
      </c>
      <c r="D14" s="124">
        <v>27221</v>
      </c>
      <c r="E14" s="124">
        <v>29944</v>
      </c>
      <c r="F14" s="124">
        <v>34027</v>
      </c>
      <c r="G14" s="124">
        <v>36749</v>
      </c>
      <c r="H14" s="90">
        <v>1.18</v>
      </c>
      <c r="I14" s="198">
        <f t="shared" si="8"/>
        <v>23068.644067796613</v>
      </c>
      <c r="J14" s="198">
        <f t="shared" si="1"/>
        <v>25376.271186440681</v>
      </c>
      <c r="K14" s="198">
        <f t="shared" si="2"/>
        <v>28836.440677966104</v>
      </c>
      <c r="L14" s="198">
        <f t="shared" si="3"/>
        <v>31143.220338983054</v>
      </c>
      <c r="M14" s="198">
        <f t="shared" si="4"/>
        <v>27682.372881355936</v>
      </c>
      <c r="N14" s="198">
        <f t="shared" si="5"/>
        <v>30451.525423728817</v>
      </c>
      <c r="O14" s="198">
        <f t="shared" si="6"/>
        <v>34603.728813559326</v>
      </c>
      <c r="P14" s="198">
        <f t="shared" si="7"/>
        <v>37371.864406779663</v>
      </c>
      <c r="Q14" s="90"/>
      <c r="R14" s="90"/>
      <c r="S14" s="90"/>
      <c r="T14" s="90"/>
      <c r="U14" s="90"/>
      <c r="V14" s="90"/>
      <c r="W14" s="90"/>
      <c r="X14" s="90"/>
    </row>
    <row r="15" spans="1:24" x14ac:dyDescent="0.3">
      <c r="A15" s="128" t="s">
        <v>18</v>
      </c>
      <c r="B15" s="127">
        <v>100000</v>
      </c>
      <c r="C15" s="126" t="s">
        <v>6</v>
      </c>
      <c r="D15" s="124">
        <v>4902</v>
      </c>
      <c r="E15" s="124">
        <v>5393</v>
      </c>
      <c r="F15" s="124">
        <v>6128</v>
      </c>
      <c r="G15" s="124">
        <v>6618</v>
      </c>
      <c r="H15" s="90">
        <v>1.18</v>
      </c>
      <c r="I15" s="198">
        <f t="shared" si="8"/>
        <v>4154.2372881355932</v>
      </c>
      <c r="J15" s="198">
        <f t="shared" si="1"/>
        <v>4570.3389830508477</v>
      </c>
      <c r="K15" s="198">
        <f t="shared" si="2"/>
        <v>5193.2203389830511</v>
      </c>
      <c r="L15" s="198">
        <f t="shared" si="3"/>
        <v>5608.4745762711864</v>
      </c>
      <c r="M15" s="198">
        <f t="shared" si="4"/>
        <v>4985.0847457627115</v>
      </c>
      <c r="N15" s="198">
        <f t="shared" si="5"/>
        <v>5484.406779661017</v>
      </c>
      <c r="O15" s="198">
        <f t="shared" si="6"/>
        <v>6231.8644067796613</v>
      </c>
      <c r="P15" s="198">
        <f t="shared" si="7"/>
        <v>6730.1694915254238</v>
      </c>
      <c r="Q15" s="90"/>
      <c r="R15" s="90"/>
      <c r="S15" s="90"/>
      <c r="T15" s="90"/>
      <c r="U15" s="90"/>
      <c r="V15" s="90"/>
      <c r="W15" s="90"/>
      <c r="X15" s="90"/>
    </row>
    <row r="16" spans="1:24" x14ac:dyDescent="0.3">
      <c r="A16" s="126" t="s">
        <v>19</v>
      </c>
      <c r="B16" s="127">
        <v>100000</v>
      </c>
      <c r="C16" s="126" t="s">
        <v>6</v>
      </c>
      <c r="D16" s="124">
        <v>6145</v>
      </c>
      <c r="E16" s="124">
        <v>6760</v>
      </c>
      <c r="F16" s="124">
        <v>7682</v>
      </c>
      <c r="G16" s="124">
        <v>8296</v>
      </c>
      <c r="H16" s="90">
        <v>1.18</v>
      </c>
      <c r="I16" s="198">
        <f t="shared" si="8"/>
        <v>5207.6271186440681</v>
      </c>
      <c r="J16" s="198">
        <f t="shared" si="1"/>
        <v>5728.8135593220341</v>
      </c>
      <c r="K16" s="198">
        <f t="shared" si="2"/>
        <v>6510.1694915254238</v>
      </c>
      <c r="L16" s="198">
        <f t="shared" si="3"/>
        <v>7030.5084745762715</v>
      </c>
      <c r="M16" s="198">
        <f t="shared" si="4"/>
        <v>6249.1525423728817</v>
      </c>
      <c r="N16" s="198">
        <f t="shared" si="5"/>
        <v>6874.5762711864409</v>
      </c>
      <c r="O16" s="198">
        <f t="shared" si="6"/>
        <v>7812.2033898305081</v>
      </c>
      <c r="P16" s="198">
        <f t="shared" si="7"/>
        <v>8436.6101694915251</v>
      </c>
      <c r="Q16" s="90"/>
      <c r="R16" s="90"/>
      <c r="S16" s="90"/>
      <c r="T16" s="90"/>
      <c r="U16" s="90"/>
      <c r="V16" s="90"/>
      <c r="W16" s="90"/>
      <c r="X16" s="90"/>
    </row>
    <row r="17" spans="1:24" x14ac:dyDescent="0.3">
      <c r="A17" s="126" t="s">
        <v>19</v>
      </c>
      <c r="B17" s="127">
        <v>500000</v>
      </c>
      <c r="C17" s="126" t="s">
        <v>6</v>
      </c>
      <c r="D17" s="124">
        <v>30721</v>
      </c>
      <c r="E17" s="124">
        <v>33794</v>
      </c>
      <c r="F17" s="124">
        <v>38402</v>
      </c>
      <c r="G17" s="124">
        <v>41474</v>
      </c>
      <c r="H17" s="90">
        <v>1.18</v>
      </c>
      <c r="I17" s="198">
        <f t="shared" si="8"/>
        <v>26034.745762711867</v>
      </c>
      <c r="J17" s="198">
        <f t="shared" si="1"/>
        <v>28638.983050847459</v>
      </c>
      <c r="K17" s="198">
        <f t="shared" si="2"/>
        <v>32544.067796610172</v>
      </c>
      <c r="L17" s="198">
        <f t="shared" si="3"/>
        <v>35147.457627118645</v>
      </c>
      <c r="M17" s="198">
        <f t="shared" si="4"/>
        <v>31241.69491525424</v>
      </c>
      <c r="N17" s="198">
        <f t="shared" si="5"/>
        <v>34366.779661016946</v>
      </c>
      <c r="O17" s="198">
        <f t="shared" si="6"/>
        <v>39052.881355932208</v>
      </c>
      <c r="P17" s="198">
        <f t="shared" si="7"/>
        <v>42176.949152542373</v>
      </c>
      <c r="Q17" s="90"/>
      <c r="R17" s="90"/>
      <c r="S17" s="90"/>
      <c r="T17" s="90"/>
      <c r="U17" s="90"/>
      <c r="V17" s="90"/>
      <c r="W17" s="90"/>
      <c r="X17" s="90"/>
    </row>
    <row r="18" spans="1:24" x14ac:dyDescent="0.3">
      <c r="A18" s="126" t="s">
        <v>175</v>
      </c>
      <c r="B18" s="127">
        <v>100000</v>
      </c>
      <c r="C18" s="126" t="s">
        <v>6</v>
      </c>
      <c r="D18" s="124">
        <v>6296</v>
      </c>
      <c r="E18" s="124">
        <v>6926</v>
      </c>
      <c r="F18" s="124">
        <v>7870</v>
      </c>
      <c r="G18" s="124">
        <v>8500</v>
      </c>
      <c r="H18" s="90">
        <v>1.18</v>
      </c>
      <c r="I18" s="198">
        <f t="shared" si="8"/>
        <v>5335.593220338983</v>
      </c>
      <c r="J18" s="198">
        <f t="shared" si="1"/>
        <v>5869.4915254237294</v>
      </c>
      <c r="K18" s="198">
        <f t="shared" si="2"/>
        <v>6669.4915254237294</v>
      </c>
      <c r="L18" s="198">
        <f t="shared" si="3"/>
        <v>7203.3898305084749</v>
      </c>
      <c r="M18" s="198">
        <f t="shared" si="4"/>
        <v>6402.7118644067796</v>
      </c>
      <c r="N18" s="198">
        <f t="shared" si="5"/>
        <v>7043.3898305084749</v>
      </c>
      <c r="O18" s="198">
        <f t="shared" si="6"/>
        <v>8003.3898305084749</v>
      </c>
      <c r="P18" s="198">
        <f t="shared" si="7"/>
        <v>8644.0677966101703</v>
      </c>
      <c r="Q18" s="90"/>
      <c r="R18" s="90"/>
      <c r="S18" s="90"/>
      <c r="T18" s="90"/>
      <c r="U18" s="90"/>
      <c r="V18" s="90"/>
      <c r="W18" s="90"/>
      <c r="X18" s="90"/>
    </row>
    <row r="19" spans="1:24" x14ac:dyDescent="0.3">
      <c r="A19" s="126" t="s">
        <v>175</v>
      </c>
      <c r="B19" s="127">
        <v>500000</v>
      </c>
      <c r="C19" s="126" t="s">
        <v>6</v>
      </c>
      <c r="D19" s="124">
        <v>31477</v>
      </c>
      <c r="E19" s="124">
        <v>34625</v>
      </c>
      <c r="F19" s="124">
        <v>39347</v>
      </c>
      <c r="G19" s="124">
        <v>42494</v>
      </c>
      <c r="H19" s="90">
        <v>1.18</v>
      </c>
      <c r="I19" s="198">
        <f t="shared" si="8"/>
        <v>26675.423728813559</v>
      </c>
      <c r="J19" s="198">
        <f t="shared" si="1"/>
        <v>29343.220338983054</v>
      </c>
      <c r="K19" s="198">
        <f t="shared" si="2"/>
        <v>33344.91525423729</v>
      </c>
      <c r="L19" s="198">
        <f t="shared" si="3"/>
        <v>36011.864406779663</v>
      </c>
      <c r="M19" s="198">
        <f t="shared" si="4"/>
        <v>32010.508474576269</v>
      </c>
      <c r="N19" s="198">
        <f t="shared" si="5"/>
        <v>35211.864406779663</v>
      </c>
      <c r="O19" s="198">
        <f t="shared" si="6"/>
        <v>40013.898305084746</v>
      </c>
      <c r="P19" s="198">
        <f t="shared" si="7"/>
        <v>43214.237288135591</v>
      </c>
      <c r="Q19" s="90"/>
      <c r="R19" s="90"/>
      <c r="S19" s="90"/>
      <c r="T19" s="90"/>
      <c r="U19" s="90"/>
      <c r="V19" s="90"/>
      <c r="W19" s="90"/>
      <c r="X19" s="90"/>
    </row>
    <row r="20" spans="1:24" ht="15" customHeight="1" x14ac:dyDescent="0.3">
      <c r="A20" s="126" t="s">
        <v>20</v>
      </c>
      <c r="B20" s="127">
        <v>100000</v>
      </c>
      <c r="C20" s="126" t="s">
        <v>6</v>
      </c>
      <c r="D20" s="124">
        <v>5700</v>
      </c>
      <c r="E20" s="124">
        <v>6270.0000000000009</v>
      </c>
      <c r="F20" s="124">
        <v>7125</v>
      </c>
      <c r="G20" s="124">
        <v>7695.0000000000009</v>
      </c>
      <c r="H20" s="90">
        <v>1.18</v>
      </c>
      <c r="I20" s="198">
        <f t="shared" si="8"/>
        <v>4830.5084745762715</v>
      </c>
      <c r="J20" s="198">
        <f t="shared" si="1"/>
        <v>5313.5593220338997</v>
      </c>
      <c r="K20" s="198">
        <f t="shared" si="2"/>
        <v>6038.1355932203396</v>
      </c>
      <c r="L20" s="198">
        <f t="shared" si="3"/>
        <v>6521.1864406779669</v>
      </c>
      <c r="M20" s="198">
        <f t="shared" si="4"/>
        <v>5796.610169491526</v>
      </c>
      <c r="N20" s="198">
        <f t="shared" si="5"/>
        <v>6376.2711864406792</v>
      </c>
      <c r="O20" s="198">
        <f t="shared" si="6"/>
        <v>7245.7627118644077</v>
      </c>
      <c r="P20" s="198">
        <f t="shared" si="7"/>
        <v>7825.42372881356</v>
      </c>
      <c r="Q20" s="90"/>
      <c r="R20" s="90"/>
      <c r="S20" s="90"/>
      <c r="T20" s="90"/>
      <c r="U20" s="90"/>
      <c r="V20" s="90"/>
      <c r="W20" s="90"/>
      <c r="X20" s="90"/>
    </row>
    <row r="21" spans="1:24" x14ac:dyDescent="0.3">
      <c r="A21" s="126" t="s">
        <v>20</v>
      </c>
      <c r="B21" s="127">
        <v>500000</v>
      </c>
      <c r="C21" s="126" t="s">
        <v>6</v>
      </c>
      <c r="D21" s="124">
        <v>27850</v>
      </c>
      <c r="E21" s="124">
        <v>30635.000000000004</v>
      </c>
      <c r="F21" s="124">
        <v>34812.5</v>
      </c>
      <c r="G21" s="124">
        <v>37597.5</v>
      </c>
      <c r="H21" s="90">
        <v>1.18</v>
      </c>
      <c r="I21" s="198">
        <f t="shared" si="8"/>
        <v>23601.69491525424</v>
      </c>
      <c r="J21" s="198">
        <f t="shared" si="1"/>
        <v>25961.864406779667</v>
      </c>
      <c r="K21" s="198">
        <f t="shared" si="2"/>
        <v>29502.118644067799</v>
      </c>
      <c r="L21" s="198">
        <f t="shared" si="3"/>
        <v>31862.288135593222</v>
      </c>
      <c r="M21" s="198">
        <f t="shared" si="4"/>
        <v>28322.033898305086</v>
      </c>
      <c r="N21" s="198">
        <f t="shared" si="5"/>
        <v>31154.237288135599</v>
      </c>
      <c r="O21" s="198">
        <f t="shared" si="6"/>
        <v>35402.542372881355</v>
      </c>
      <c r="P21" s="198">
        <f t="shared" si="7"/>
        <v>38234.745762711864</v>
      </c>
      <c r="Q21" s="90"/>
      <c r="R21" s="90"/>
      <c r="S21" s="90"/>
      <c r="T21" s="90"/>
      <c r="U21" s="90"/>
      <c r="V21" s="90"/>
      <c r="W21" s="90"/>
      <c r="X21" s="90"/>
    </row>
    <row r="22" spans="1:24" x14ac:dyDescent="0.3">
      <c r="A22" s="128" t="s">
        <v>163</v>
      </c>
      <c r="B22" s="127">
        <v>100000</v>
      </c>
      <c r="C22" s="126" t="s">
        <v>6</v>
      </c>
      <c r="D22" s="124">
        <v>4902</v>
      </c>
      <c r="E22" s="124">
        <v>5393</v>
      </c>
      <c r="F22" s="124">
        <v>6128</v>
      </c>
      <c r="G22" s="124">
        <v>6618</v>
      </c>
      <c r="H22" s="90">
        <v>1.18</v>
      </c>
      <c r="I22" s="198">
        <f t="shared" si="8"/>
        <v>4154.2372881355932</v>
      </c>
      <c r="J22" s="198">
        <f t="shared" si="1"/>
        <v>4570.3389830508477</v>
      </c>
      <c r="K22" s="198">
        <f t="shared" si="2"/>
        <v>5193.2203389830511</v>
      </c>
      <c r="L22" s="198">
        <f t="shared" si="3"/>
        <v>5608.4745762711864</v>
      </c>
      <c r="M22" s="198">
        <f t="shared" si="4"/>
        <v>4985.0847457627115</v>
      </c>
      <c r="N22" s="198">
        <f t="shared" si="5"/>
        <v>5484.406779661017</v>
      </c>
      <c r="O22" s="198">
        <f t="shared" si="6"/>
        <v>6231.8644067796613</v>
      </c>
      <c r="P22" s="198">
        <f t="shared" si="7"/>
        <v>6730.1694915254238</v>
      </c>
      <c r="Q22" s="90"/>
      <c r="R22" s="90"/>
      <c r="S22" s="90"/>
      <c r="T22" s="90"/>
      <c r="U22" s="90"/>
      <c r="V22" s="90"/>
      <c r="W22" s="90"/>
      <c r="X22" s="90"/>
    </row>
    <row r="23" spans="1:24" x14ac:dyDescent="0.3">
      <c r="A23" s="128" t="s">
        <v>163</v>
      </c>
      <c r="B23" s="127">
        <v>500000</v>
      </c>
      <c r="C23" s="126" t="s">
        <v>6</v>
      </c>
      <c r="D23" s="124">
        <v>24504</v>
      </c>
      <c r="E23" s="124">
        <v>26955</v>
      </c>
      <c r="F23" s="124">
        <v>30630</v>
      </c>
      <c r="G23" s="124">
        <v>33081</v>
      </c>
      <c r="H23" s="90">
        <v>1.18</v>
      </c>
      <c r="I23" s="198">
        <f t="shared" si="8"/>
        <v>20766.101694915254</v>
      </c>
      <c r="J23" s="198">
        <f t="shared" si="1"/>
        <v>22843.220338983054</v>
      </c>
      <c r="K23" s="198">
        <f t="shared" si="2"/>
        <v>25957.627118644068</v>
      </c>
      <c r="L23" s="198">
        <f t="shared" si="3"/>
        <v>28034.745762711867</v>
      </c>
      <c r="M23" s="198">
        <f t="shared" si="4"/>
        <v>24919.322033898305</v>
      </c>
      <c r="N23" s="198">
        <f t="shared" si="5"/>
        <v>27411.864406779663</v>
      </c>
      <c r="O23" s="198">
        <f t="shared" si="6"/>
        <v>31149.152542372882</v>
      </c>
      <c r="P23" s="198">
        <f t="shared" si="7"/>
        <v>33641.694915254237</v>
      </c>
      <c r="Q23" s="90"/>
      <c r="R23" s="90"/>
      <c r="S23" s="90"/>
      <c r="T23" s="90"/>
      <c r="U23" s="90"/>
      <c r="V23" s="90"/>
      <c r="W23" s="90"/>
      <c r="X23" s="90"/>
    </row>
    <row r="24" spans="1:24" x14ac:dyDescent="0.3">
      <c r="A24" s="126" t="s">
        <v>27</v>
      </c>
      <c r="B24" s="127">
        <v>100000</v>
      </c>
      <c r="C24" s="126" t="s">
        <v>6</v>
      </c>
      <c r="D24" s="124">
        <v>5600</v>
      </c>
      <c r="E24" s="124">
        <v>6160.0000000000009</v>
      </c>
      <c r="F24" s="124">
        <v>7000</v>
      </c>
      <c r="G24" s="124">
        <v>7560.0000000000009</v>
      </c>
      <c r="H24" s="90">
        <v>1.18</v>
      </c>
      <c r="I24" s="198">
        <f t="shared" si="8"/>
        <v>4745.7627118644068</v>
      </c>
      <c r="J24" s="198">
        <f t="shared" si="1"/>
        <v>5220.3389830508486</v>
      </c>
      <c r="K24" s="198">
        <f t="shared" si="2"/>
        <v>5932.203389830509</v>
      </c>
      <c r="L24" s="198">
        <f t="shared" si="3"/>
        <v>6406.7796610169498</v>
      </c>
      <c r="M24" s="198">
        <f t="shared" si="4"/>
        <v>5694.9152542372876</v>
      </c>
      <c r="N24" s="198">
        <f t="shared" si="5"/>
        <v>6264.4067796610179</v>
      </c>
      <c r="O24" s="198">
        <f t="shared" si="6"/>
        <v>7118.6440677966102</v>
      </c>
      <c r="P24" s="198">
        <f t="shared" si="7"/>
        <v>7688.1355932203396</v>
      </c>
      <c r="Q24" s="90"/>
      <c r="R24" s="90"/>
      <c r="S24" s="90"/>
      <c r="T24" s="90"/>
      <c r="U24" s="90"/>
      <c r="V24" s="90"/>
      <c r="W24" s="90"/>
      <c r="X24" s="90"/>
    </row>
    <row r="25" spans="1:24" x14ac:dyDescent="0.3">
      <c r="A25" s="126" t="s">
        <v>27</v>
      </c>
      <c r="B25" s="127">
        <v>500000</v>
      </c>
      <c r="C25" s="126" t="s">
        <v>6</v>
      </c>
      <c r="D25" s="124">
        <v>27650</v>
      </c>
      <c r="E25" s="124">
        <v>30415.000000000004</v>
      </c>
      <c r="F25" s="124">
        <v>34562.5</v>
      </c>
      <c r="G25" s="124">
        <v>37327.5</v>
      </c>
      <c r="H25" s="90">
        <v>1.18</v>
      </c>
      <c r="I25" s="198">
        <f t="shared" si="8"/>
        <v>23432.203389830509</v>
      </c>
      <c r="J25" s="198">
        <f t="shared" si="1"/>
        <v>25775.423728813563</v>
      </c>
      <c r="K25" s="198">
        <f t="shared" si="2"/>
        <v>29290.254237288136</v>
      </c>
      <c r="L25" s="198">
        <f t="shared" si="3"/>
        <v>31633.474576271186</v>
      </c>
      <c r="M25" s="198">
        <f t="shared" si="4"/>
        <v>28118.644067796609</v>
      </c>
      <c r="N25" s="198">
        <f t="shared" si="5"/>
        <v>30930.508474576272</v>
      </c>
      <c r="O25" s="198">
        <f t="shared" si="6"/>
        <v>35148.305084745763</v>
      </c>
      <c r="P25" s="198">
        <f t="shared" si="7"/>
        <v>37960.169491525419</v>
      </c>
      <c r="Q25" s="90"/>
      <c r="R25" s="90"/>
      <c r="S25" s="90"/>
      <c r="T25" s="90"/>
      <c r="U25" s="90"/>
      <c r="V25" s="90"/>
      <c r="W25" s="90"/>
      <c r="X25" s="90"/>
    </row>
    <row r="26" spans="1:24" x14ac:dyDescent="0.3">
      <c r="A26" s="126" t="s">
        <v>22</v>
      </c>
      <c r="B26" s="127">
        <v>100000</v>
      </c>
      <c r="C26" s="126" t="s">
        <v>6</v>
      </c>
      <c r="D26" s="124">
        <v>6145</v>
      </c>
      <c r="E26" s="124">
        <v>6760</v>
      </c>
      <c r="F26" s="124">
        <v>7682</v>
      </c>
      <c r="G26" s="124">
        <v>8296</v>
      </c>
      <c r="H26" s="90">
        <v>1.18</v>
      </c>
      <c r="I26" s="198">
        <f t="shared" si="8"/>
        <v>5207.6271186440681</v>
      </c>
      <c r="J26" s="198">
        <f t="shared" si="1"/>
        <v>5728.8135593220341</v>
      </c>
      <c r="K26" s="198">
        <f t="shared" si="2"/>
        <v>6510.1694915254238</v>
      </c>
      <c r="L26" s="198">
        <f t="shared" si="3"/>
        <v>7030.5084745762715</v>
      </c>
      <c r="M26" s="198">
        <f t="shared" si="4"/>
        <v>6249.1525423728817</v>
      </c>
      <c r="N26" s="198">
        <f t="shared" si="5"/>
        <v>6874.5762711864409</v>
      </c>
      <c r="O26" s="198">
        <f t="shared" si="6"/>
        <v>7812.2033898305081</v>
      </c>
      <c r="P26" s="198">
        <f t="shared" si="7"/>
        <v>8436.6101694915251</v>
      </c>
      <c r="Q26" s="90"/>
      <c r="R26" s="90"/>
      <c r="S26" s="90"/>
      <c r="T26" s="90"/>
      <c r="U26" s="90"/>
      <c r="V26" s="90"/>
      <c r="W26" s="90"/>
      <c r="X26" s="90"/>
    </row>
    <row r="27" spans="1:24" x14ac:dyDescent="0.3">
      <c r="A27" s="126" t="s">
        <v>22</v>
      </c>
      <c r="B27" s="127">
        <v>500000</v>
      </c>
      <c r="C27" s="126" t="s">
        <v>6</v>
      </c>
      <c r="D27" s="124">
        <v>32118</v>
      </c>
      <c r="E27" s="124">
        <v>35330</v>
      </c>
      <c r="F27" s="124">
        <v>40148</v>
      </c>
      <c r="G27" s="124">
        <v>43360</v>
      </c>
      <c r="H27" s="90">
        <v>1.18</v>
      </c>
      <c r="I27" s="198">
        <f t="shared" si="8"/>
        <v>27218.644067796613</v>
      </c>
      <c r="J27" s="198">
        <f t="shared" si="1"/>
        <v>29940.677966101695</v>
      </c>
      <c r="K27" s="198">
        <f t="shared" si="2"/>
        <v>34023.728813559326</v>
      </c>
      <c r="L27" s="198">
        <f t="shared" si="3"/>
        <v>36745.762711864409</v>
      </c>
      <c r="M27" s="198">
        <f t="shared" si="4"/>
        <v>32662.372881355936</v>
      </c>
      <c r="N27" s="198">
        <f t="shared" si="5"/>
        <v>35928.813559322036</v>
      </c>
      <c r="O27" s="198">
        <f t="shared" si="6"/>
        <v>40828.47457627119</v>
      </c>
      <c r="P27" s="198">
        <f t="shared" si="7"/>
        <v>44094.91525423729</v>
      </c>
      <c r="Q27" s="90"/>
      <c r="R27" s="90"/>
      <c r="S27" s="90"/>
      <c r="T27" s="90"/>
      <c r="U27" s="90"/>
      <c r="V27" s="90"/>
      <c r="W27" s="90"/>
      <c r="X27" s="90"/>
    </row>
    <row r="28" spans="1:24" x14ac:dyDescent="0.3">
      <c r="A28" s="126" t="s">
        <v>23</v>
      </c>
      <c r="B28" s="127">
        <v>100000</v>
      </c>
      <c r="C28" s="126" t="s">
        <v>6</v>
      </c>
      <c r="D28" s="124">
        <v>5947</v>
      </c>
      <c r="E28" s="124">
        <v>6542</v>
      </c>
      <c r="F28" s="124">
        <v>7434</v>
      </c>
      <c r="G28" s="124">
        <v>8029</v>
      </c>
      <c r="H28" s="90">
        <v>1.18</v>
      </c>
      <c r="I28" s="198">
        <f t="shared" si="8"/>
        <v>5039.8305084745762</v>
      </c>
      <c r="J28" s="198">
        <f t="shared" si="1"/>
        <v>5544.0677966101694</v>
      </c>
      <c r="K28" s="198">
        <f t="shared" si="2"/>
        <v>6300</v>
      </c>
      <c r="L28" s="198">
        <f t="shared" si="3"/>
        <v>6804.2372881355932</v>
      </c>
      <c r="M28" s="198">
        <f t="shared" si="4"/>
        <v>6047.796610169491</v>
      </c>
      <c r="N28" s="198">
        <f t="shared" si="5"/>
        <v>6652.8813559322034</v>
      </c>
      <c r="O28" s="198">
        <f t="shared" si="6"/>
        <v>7560</v>
      </c>
      <c r="P28" s="198">
        <f t="shared" si="7"/>
        <v>8165.0847457627115</v>
      </c>
      <c r="Q28" s="90"/>
      <c r="R28" s="90"/>
      <c r="S28" s="90"/>
      <c r="T28" s="90"/>
      <c r="U28" s="90"/>
      <c r="V28" s="90"/>
      <c r="W28" s="90"/>
      <c r="X28" s="90"/>
    </row>
    <row r="29" spans="1:24" x14ac:dyDescent="0.3">
      <c r="A29" s="126" t="s">
        <v>23</v>
      </c>
      <c r="B29" s="127">
        <v>500000</v>
      </c>
      <c r="C29" s="126" t="s">
        <v>6</v>
      </c>
      <c r="D29" s="124">
        <v>29733</v>
      </c>
      <c r="E29" s="124">
        <v>32707</v>
      </c>
      <c r="F29" s="124">
        <v>37167</v>
      </c>
      <c r="G29" s="124">
        <v>40140</v>
      </c>
      <c r="H29" s="90">
        <v>1.18</v>
      </c>
      <c r="I29" s="198">
        <f t="shared" si="8"/>
        <v>25197.457627118645</v>
      </c>
      <c r="J29" s="198">
        <f t="shared" si="1"/>
        <v>27717.796610169495</v>
      </c>
      <c r="K29" s="198">
        <f t="shared" si="2"/>
        <v>31497.457627118645</v>
      </c>
      <c r="L29" s="198">
        <f t="shared" si="3"/>
        <v>34016.949152542373</v>
      </c>
      <c r="M29" s="198">
        <f t="shared" si="4"/>
        <v>30236.949152542373</v>
      </c>
      <c r="N29" s="198">
        <f t="shared" si="5"/>
        <v>33261.355932203391</v>
      </c>
      <c r="O29" s="198">
        <f t="shared" si="6"/>
        <v>37796.949152542373</v>
      </c>
      <c r="P29" s="198">
        <f t="shared" si="7"/>
        <v>40820.338983050846</v>
      </c>
      <c r="Q29" s="90"/>
      <c r="R29" s="90"/>
      <c r="S29" s="90"/>
      <c r="T29" s="90"/>
      <c r="U29" s="90"/>
      <c r="V29" s="90"/>
      <c r="W29" s="90"/>
      <c r="X29" s="90"/>
    </row>
    <row r="30" spans="1:24" x14ac:dyDescent="0.3">
      <c r="A30" s="126" t="s">
        <v>111</v>
      </c>
      <c r="B30" s="127">
        <v>100000</v>
      </c>
      <c r="C30" s="126" t="s">
        <v>6</v>
      </c>
      <c r="D30" s="124">
        <v>6204</v>
      </c>
      <c r="E30" s="124">
        <v>6825</v>
      </c>
      <c r="F30" s="124">
        <v>7755</v>
      </c>
      <c r="G30" s="124">
        <v>8376</v>
      </c>
      <c r="H30" s="90">
        <v>1.18</v>
      </c>
      <c r="I30" s="198">
        <f t="shared" si="8"/>
        <v>5257.6271186440681</v>
      </c>
      <c r="J30" s="198">
        <f t="shared" si="1"/>
        <v>5783.8983050847464</v>
      </c>
      <c r="K30" s="198">
        <f t="shared" si="2"/>
        <v>6572.0338983050851</v>
      </c>
      <c r="L30" s="198">
        <f t="shared" si="3"/>
        <v>7098.3050847457635</v>
      </c>
      <c r="M30" s="198">
        <f t="shared" si="4"/>
        <v>6309.1525423728817</v>
      </c>
      <c r="N30" s="198">
        <f t="shared" si="5"/>
        <v>6940.6779661016953</v>
      </c>
      <c r="O30" s="198">
        <f t="shared" si="6"/>
        <v>7886.4406779661022</v>
      </c>
      <c r="P30" s="198">
        <f t="shared" si="7"/>
        <v>8517.9661016949158</v>
      </c>
      <c r="Q30" s="90"/>
      <c r="R30" s="90"/>
      <c r="S30" s="90"/>
      <c r="T30" s="90"/>
      <c r="U30" s="90"/>
      <c r="V30" s="90"/>
      <c r="W30" s="90"/>
      <c r="X30" s="90"/>
    </row>
    <row r="31" spans="1:24" x14ac:dyDescent="0.3">
      <c r="A31" s="126" t="s">
        <v>111</v>
      </c>
      <c r="B31" s="127">
        <v>500000</v>
      </c>
      <c r="C31" s="126" t="s">
        <v>6</v>
      </c>
      <c r="D31" s="124">
        <v>31020</v>
      </c>
      <c r="E31" s="124">
        <v>34122</v>
      </c>
      <c r="F31" s="124">
        <v>38775</v>
      </c>
      <c r="G31" s="124">
        <v>41877</v>
      </c>
      <c r="H31" s="90">
        <v>1.18</v>
      </c>
      <c r="I31" s="198">
        <f t="shared" si="8"/>
        <v>26288.135593220341</v>
      </c>
      <c r="J31" s="198">
        <f t="shared" si="1"/>
        <v>28916.949152542373</v>
      </c>
      <c r="K31" s="198">
        <f t="shared" si="2"/>
        <v>32860.169491525427</v>
      </c>
      <c r="L31" s="198">
        <f t="shared" si="3"/>
        <v>35488.983050847462</v>
      </c>
      <c r="M31" s="198">
        <f t="shared" si="4"/>
        <v>31545.762711864409</v>
      </c>
      <c r="N31" s="198">
        <f t="shared" si="5"/>
        <v>34700.338983050846</v>
      </c>
      <c r="O31" s="198">
        <f t="shared" si="6"/>
        <v>39432.203389830509</v>
      </c>
      <c r="P31" s="198">
        <f t="shared" si="7"/>
        <v>42586.779661016953</v>
      </c>
      <c r="Q31" s="90"/>
      <c r="R31" s="90"/>
      <c r="S31" s="90"/>
      <c r="T31" s="90"/>
      <c r="U31" s="90"/>
      <c r="V31" s="90"/>
      <c r="W31" s="90"/>
      <c r="X31" s="90"/>
    </row>
    <row r="32" spans="1:24" x14ac:dyDescent="0.3">
      <c r="A32" s="126" t="s">
        <v>24</v>
      </c>
      <c r="B32" s="127">
        <v>500000</v>
      </c>
      <c r="C32" s="126" t="s">
        <v>6</v>
      </c>
      <c r="D32" s="124">
        <v>24353</v>
      </c>
      <c r="E32" s="124">
        <v>26789</v>
      </c>
      <c r="F32" s="124">
        <v>30442</v>
      </c>
      <c r="G32" s="124">
        <v>32877</v>
      </c>
      <c r="H32" s="90">
        <v>1.18</v>
      </c>
      <c r="I32" s="198">
        <f t="shared" si="8"/>
        <v>20638.135593220341</v>
      </c>
      <c r="J32" s="198">
        <f t="shared" si="1"/>
        <v>22702.542372881358</v>
      </c>
      <c r="K32" s="198">
        <f t="shared" si="2"/>
        <v>25798.305084745763</v>
      </c>
      <c r="L32" s="198">
        <f t="shared" si="3"/>
        <v>27861.864406779663</v>
      </c>
      <c r="M32" s="198">
        <f t="shared" si="4"/>
        <v>24765.762711864409</v>
      </c>
      <c r="N32" s="198">
        <f t="shared" si="5"/>
        <v>27243.050847457631</v>
      </c>
      <c r="O32" s="198">
        <f t="shared" si="6"/>
        <v>30957.966101694914</v>
      </c>
      <c r="P32" s="198">
        <f t="shared" si="7"/>
        <v>33434.237288135591</v>
      </c>
      <c r="Q32" s="90"/>
      <c r="R32" s="90"/>
      <c r="S32" s="90"/>
      <c r="T32" s="90"/>
      <c r="U32" s="90"/>
      <c r="V32" s="90"/>
      <c r="W32" s="90"/>
      <c r="X32" s="90"/>
    </row>
    <row r="33" spans="1:24" x14ac:dyDescent="0.3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</row>
    <row r="34" spans="1:24" ht="15" customHeight="1" x14ac:dyDescent="0.3">
      <c r="A34" s="90"/>
      <c r="B34" s="269"/>
      <c r="C34" s="269"/>
      <c r="D34" s="269"/>
      <c r="E34" s="141"/>
      <c r="F34" s="141"/>
      <c r="G34" s="203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</row>
    <row r="35" spans="1:24" ht="15" x14ac:dyDescent="0.3">
      <c r="A35" s="270"/>
      <c r="B35" s="270"/>
      <c r="C35" s="270"/>
      <c r="D35" s="144"/>
      <c r="E35" s="141"/>
      <c r="F35" s="141"/>
      <c r="G35" s="204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</row>
    <row r="36" spans="1:24" ht="15" customHeight="1" x14ac:dyDescent="0.3">
      <c r="A36" s="90"/>
      <c r="B36" s="269"/>
      <c r="C36" s="269"/>
      <c r="D36" s="269"/>
      <c r="E36" s="141"/>
      <c r="F36" s="141"/>
      <c r="G36" s="20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</row>
    <row r="37" spans="1:24" ht="15" x14ac:dyDescent="0.3">
      <c r="A37" s="270"/>
      <c r="B37" s="270"/>
      <c r="C37" s="270"/>
      <c r="D37" s="144"/>
      <c r="E37" s="141"/>
      <c r="F37" s="141"/>
      <c r="G37" s="204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</row>
    <row r="38" spans="1:24" ht="15.6" x14ac:dyDescent="0.3">
      <c r="A38" s="262"/>
      <c r="B38" s="264"/>
      <c r="C38" s="265"/>
      <c r="D38" s="268"/>
      <c r="E38" s="268"/>
      <c r="F38" s="268"/>
      <c r="G38" s="268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</row>
    <row r="39" spans="1:24" ht="15.6" x14ac:dyDescent="0.3">
      <c r="A39" s="263"/>
      <c r="B39" s="266"/>
      <c r="C39" s="267"/>
      <c r="D39" s="201"/>
      <c r="E39" s="202"/>
      <c r="F39" s="201"/>
      <c r="G39" s="201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</row>
    <row r="40" spans="1:24" x14ac:dyDescent="0.3">
      <c r="A40" s="199"/>
      <c r="B40" s="200"/>
      <c r="C40" s="199"/>
      <c r="D40" s="198"/>
      <c r="E40" s="198"/>
      <c r="F40" s="198"/>
      <c r="G40" s="198"/>
      <c r="H40" s="198"/>
      <c r="I40" s="198"/>
      <c r="J40" s="198"/>
      <c r="K40" s="198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</row>
    <row r="41" spans="1:24" x14ac:dyDescent="0.3">
      <c r="A41" s="136"/>
      <c r="B41" s="152"/>
      <c r="C41" s="136"/>
      <c r="D41" s="198"/>
      <c r="E41" s="198"/>
      <c r="F41" s="198"/>
      <c r="G41" s="198"/>
      <c r="H41" s="198"/>
      <c r="I41" s="198"/>
      <c r="J41" s="198"/>
      <c r="K41" s="198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</row>
    <row r="42" spans="1:24" x14ac:dyDescent="0.3">
      <c r="A42" s="156"/>
      <c r="B42" s="152"/>
      <c r="C42" s="136"/>
      <c r="D42" s="198"/>
      <c r="E42" s="198"/>
      <c r="F42" s="198"/>
      <c r="G42" s="198"/>
      <c r="H42" s="198"/>
      <c r="I42" s="198"/>
      <c r="J42" s="198"/>
      <c r="K42" s="198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</row>
    <row r="43" spans="1:24" x14ac:dyDescent="0.3">
      <c r="A43" s="156"/>
      <c r="B43" s="152"/>
      <c r="C43" s="136"/>
      <c r="D43" s="198"/>
      <c r="E43" s="198"/>
      <c r="F43" s="198"/>
      <c r="G43" s="198"/>
      <c r="H43" s="198"/>
      <c r="I43" s="198"/>
      <c r="J43" s="198"/>
      <c r="K43" s="198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</row>
    <row r="44" spans="1:24" x14ac:dyDescent="0.3">
      <c r="A44" s="162"/>
      <c r="B44" s="152"/>
      <c r="C44" s="136"/>
      <c r="D44" s="198"/>
      <c r="E44" s="198"/>
      <c r="F44" s="198"/>
      <c r="G44" s="198"/>
      <c r="H44" s="198"/>
      <c r="I44" s="198"/>
      <c r="J44" s="198"/>
      <c r="K44" s="198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</row>
    <row r="45" spans="1:24" x14ac:dyDescent="0.3">
      <c r="A45" s="136"/>
      <c r="B45" s="152"/>
      <c r="C45" s="136"/>
      <c r="D45" s="198"/>
      <c r="E45" s="198"/>
      <c r="F45" s="198"/>
      <c r="G45" s="198"/>
      <c r="H45" s="198"/>
      <c r="I45" s="198"/>
      <c r="J45" s="198"/>
      <c r="K45" s="198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</row>
    <row r="46" spans="1:24" x14ac:dyDescent="0.3">
      <c r="A46" s="136"/>
      <c r="B46" s="152"/>
      <c r="C46" s="136"/>
      <c r="D46" s="198"/>
      <c r="E46" s="198"/>
      <c r="F46" s="198"/>
      <c r="G46" s="198"/>
      <c r="H46" s="198"/>
      <c r="I46" s="198"/>
      <c r="J46" s="198"/>
      <c r="K46" s="198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</row>
    <row r="47" spans="1:24" x14ac:dyDescent="0.3">
      <c r="A47" s="136"/>
      <c r="B47" s="152"/>
      <c r="C47" s="136"/>
      <c r="D47" s="198"/>
      <c r="E47" s="198"/>
      <c r="F47" s="198"/>
      <c r="G47" s="198"/>
      <c r="H47" s="198"/>
      <c r="I47" s="198"/>
      <c r="J47" s="198"/>
      <c r="K47" s="198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</row>
    <row r="48" spans="1:24" x14ac:dyDescent="0.3">
      <c r="A48" s="136"/>
      <c r="B48" s="152"/>
      <c r="C48" s="136"/>
      <c r="D48" s="198"/>
      <c r="E48" s="198"/>
      <c r="F48" s="198"/>
      <c r="G48" s="198"/>
      <c r="H48" s="198"/>
      <c r="I48" s="198"/>
      <c r="J48" s="198"/>
      <c r="K48" s="198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</row>
    <row r="49" spans="1:24" x14ac:dyDescent="0.3">
      <c r="A49" s="136"/>
      <c r="B49" s="152"/>
      <c r="C49" s="136"/>
      <c r="D49" s="198"/>
      <c r="E49" s="198"/>
      <c r="F49" s="198"/>
      <c r="G49" s="198"/>
      <c r="H49" s="198"/>
      <c r="I49" s="198"/>
      <c r="J49" s="198"/>
      <c r="K49" s="198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</row>
    <row r="50" spans="1:24" x14ac:dyDescent="0.3">
      <c r="A50" s="156"/>
      <c r="B50" s="152"/>
      <c r="C50" s="136"/>
      <c r="D50" s="198"/>
      <c r="E50" s="198"/>
      <c r="F50" s="198"/>
      <c r="G50" s="198"/>
      <c r="H50" s="198"/>
      <c r="I50" s="198"/>
      <c r="J50" s="198"/>
      <c r="K50" s="198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</row>
    <row r="51" spans="1:24" x14ac:dyDescent="0.3">
      <c r="A51" s="136"/>
      <c r="B51" s="152"/>
      <c r="C51" s="136"/>
      <c r="D51" s="198"/>
      <c r="E51" s="198"/>
      <c r="F51" s="198"/>
      <c r="G51" s="198"/>
      <c r="H51" s="198"/>
      <c r="I51" s="198"/>
      <c r="J51" s="198"/>
      <c r="K51" s="198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</row>
    <row r="52" spans="1:24" x14ac:dyDescent="0.3">
      <c r="A52" s="136"/>
      <c r="B52" s="152"/>
      <c r="C52" s="136"/>
      <c r="D52" s="198"/>
      <c r="E52" s="198"/>
      <c r="F52" s="198"/>
      <c r="G52" s="198"/>
      <c r="H52" s="198"/>
      <c r="I52" s="198"/>
      <c r="J52" s="198"/>
      <c r="K52" s="198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</row>
    <row r="53" spans="1:24" x14ac:dyDescent="0.3">
      <c r="A53" s="136"/>
      <c r="B53" s="152"/>
      <c r="C53" s="136"/>
      <c r="D53" s="198"/>
      <c r="E53" s="198"/>
      <c r="F53" s="198"/>
      <c r="G53" s="198"/>
      <c r="H53" s="198"/>
      <c r="I53" s="198"/>
      <c r="J53" s="198"/>
      <c r="K53" s="198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</row>
    <row r="54" spans="1:24" x14ac:dyDescent="0.3">
      <c r="A54" s="136"/>
      <c r="B54" s="152"/>
      <c r="C54" s="136"/>
      <c r="D54" s="198"/>
      <c r="E54" s="198"/>
      <c r="F54" s="198"/>
      <c r="G54" s="198"/>
      <c r="H54" s="198"/>
      <c r="I54" s="198"/>
      <c r="J54" s="198"/>
      <c r="K54" s="198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</row>
    <row r="55" spans="1:24" x14ac:dyDescent="0.3">
      <c r="A55" s="136"/>
      <c r="B55" s="152"/>
      <c r="C55" s="136"/>
      <c r="D55" s="198"/>
      <c r="E55" s="198"/>
      <c r="F55" s="198"/>
      <c r="G55" s="198"/>
      <c r="H55" s="198"/>
      <c r="I55" s="198"/>
      <c r="J55" s="198"/>
      <c r="K55" s="198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</row>
    <row r="56" spans="1:24" x14ac:dyDescent="0.3">
      <c r="A56" s="136"/>
      <c r="B56" s="152"/>
      <c r="C56" s="136"/>
      <c r="D56" s="198"/>
      <c r="E56" s="198"/>
      <c r="F56" s="198"/>
      <c r="G56" s="198"/>
      <c r="H56" s="198"/>
      <c r="I56" s="198"/>
      <c r="J56" s="198"/>
      <c r="K56" s="198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</row>
    <row r="57" spans="1:24" x14ac:dyDescent="0.3">
      <c r="A57" s="156"/>
      <c r="B57" s="152"/>
      <c r="C57" s="136"/>
      <c r="D57" s="198"/>
      <c r="E57" s="198"/>
      <c r="F57" s="198"/>
      <c r="G57" s="198"/>
      <c r="H57" s="198"/>
      <c r="I57" s="198"/>
      <c r="J57" s="198"/>
      <c r="K57" s="19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</row>
    <row r="58" spans="1:24" x14ac:dyDescent="0.3">
      <c r="A58" s="156"/>
      <c r="B58" s="152"/>
      <c r="C58" s="136"/>
      <c r="D58" s="198"/>
      <c r="E58" s="198"/>
      <c r="F58" s="198"/>
      <c r="G58" s="198"/>
      <c r="H58" s="198"/>
      <c r="I58" s="198"/>
      <c r="J58" s="198"/>
      <c r="K58" s="19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</row>
    <row r="59" spans="1:24" x14ac:dyDescent="0.3">
      <c r="A59" s="136"/>
      <c r="B59" s="152"/>
      <c r="C59" s="136"/>
      <c r="D59" s="198"/>
      <c r="E59" s="198"/>
      <c r="F59" s="198"/>
      <c r="G59" s="198"/>
      <c r="H59" s="198"/>
      <c r="I59" s="198"/>
      <c r="J59" s="198"/>
      <c r="K59" s="19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</row>
    <row r="60" spans="1:24" x14ac:dyDescent="0.3">
      <c r="A60" s="136"/>
      <c r="B60" s="152"/>
      <c r="C60" s="136"/>
      <c r="D60" s="198"/>
      <c r="E60" s="198"/>
      <c r="F60" s="198"/>
      <c r="G60" s="198"/>
      <c r="H60" s="198"/>
      <c r="I60" s="198"/>
      <c r="J60" s="198"/>
      <c r="K60" s="19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</row>
    <row r="61" spans="1:24" x14ac:dyDescent="0.3">
      <c r="A61" s="136"/>
      <c r="B61" s="152"/>
      <c r="C61" s="136"/>
      <c r="D61" s="198"/>
      <c r="E61" s="198"/>
      <c r="F61" s="198"/>
      <c r="G61" s="198"/>
      <c r="H61" s="198"/>
      <c r="I61" s="198"/>
      <c r="J61" s="198"/>
      <c r="K61" s="19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</row>
    <row r="62" spans="1:24" x14ac:dyDescent="0.3">
      <c r="A62" s="136"/>
      <c r="B62" s="152"/>
      <c r="C62" s="136"/>
      <c r="D62" s="198"/>
      <c r="E62" s="198"/>
      <c r="F62" s="198"/>
      <c r="G62" s="198"/>
      <c r="H62" s="198"/>
      <c r="I62" s="198"/>
      <c r="J62" s="198"/>
      <c r="K62" s="19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</row>
    <row r="63" spans="1:24" x14ac:dyDescent="0.3">
      <c r="A63" s="136"/>
      <c r="B63" s="152"/>
      <c r="C63" s="136"/>
      <c r="D63" s="198"/>
      <c r="E63" s="198"/>
      <c r="F63" s="198"/>
      <c r="G63" s="198"/>
      <c r="H63" s="198"/>
      <c r="I63" s="198"/>
      <c r="J63" s="198"/>
      <c r="K63" s="19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</row>
    <row r="64" spans="1:24" x14ac:dyDescent="0.3">
      <c r="A64" s="136"/>
      <c r="B64" s="152"/>
      <c r="C64" s="136"/>
      <c r="D64" s="198"/>
      <c r="E64" s="198"/>
      <c r="F64" s="198"/>
      <c r="G64" s="198"/>
      <c r="H64" s="198"/>
      <c r="I64" s="198"/>
      <c r="J64" s="198"/>
      <c r="K64" s="19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</row>
    <row r="65" spans="1:24" x14ac:dyDescent="0.3">
      <c r="A65" s="136"/>
      <c r="B65" s="152"/>
      <c r="C65" s="136"/>
      <c r="D65" s="198"/>
      <c r="E65" s="198"/>
      <c r="F65" s="198"/>
      <c r="G65" s="198"/>
      <c r="H65" s="198"/>
      <c r="I65" s="198"/>
      <c r="J65" s="198"/>
      <c r="K65" s="198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</row>
    <row r="66" spans="1:24" x14ac:dyDescent="0.3">
      <c r="A66" s="136"/>
      <c r="B66" s="152"/>
      <c r="C66" s="136"/>
      <c r="D66" s="198"/>
      <c r="E66" s="198"/>
      <c r="F66" s="198"/>
      <c r="G66" s="198"/>
      <c r="H66" s="198"/>
      <c r="I66" s="198"/>
      <c r="J66" s="198"/>
      <c r="K66" s="19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</row>
    <row r="67" spans="1:24" x14ac:dyDescent="0.3">
      <c r="A67" s="136"/>
      <c r="B67" s="152"/>
      <c r="C67" s="136"/>
      <c r="D67" s="198"/>
      <c r="E67" s="198"/>
      <c r="F67" s="198"/>
      <c r="G67" s="198"/>
      <c r="H67" s="198"/>
      <c r="I67" s="198"/>
      <c r="J67" s="198"/>
      <c r="K67" s="19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</row>
    <row r="68" spans="1:24" x14ac:dyDescent="0.3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</row>
    <row r="69" spans="1:24" x14ac:dyDescent="0.3">
      <c r="A69" s="90"/>
      <c r="B69" s="90"/>
      <c r="C69" s="90"/>
      <c r="D69" s="90"/>
      <c r="E69" s="90"/>
      <c r="F69" s="90"/>
      <c r="G69" s="90"/>
      <c r="H69" s="90"/>
    </row>
    <row r="70" spans="1:24" x14ac:dyDescent="0.3">
      <c r="A70" s="90"/>
      <c r="B70" s="90"/>
      <c r="C70" s="90"/>
      <c r="D70" s="90"/>
      <c r="E70" s="90"/>
      <c r="F70" s="90"/>
      <c r="G70" s="90"/>
      <c r="H70" s="90"/>
    </row>
    <row r="71" spans="1:24" x14ac:dyDescent="0.3">
      <c r="A71" s="90"/>
      <c r="B71" s="90"/>
      <c r="C71" s="90"/>
      <c r="D71" s="90"/>
      <c r="E71" s="90"/>
      <c r="F71" s="90"/>
      <c r="G71" s="90"/>
      <c r="H71" s="90"/>
    </row>
    <row r="72" spans="1:24" x14ac:dyDescent="0.3">
      <c r="A72" s="90"/>
      <c r="B72" s="90"/>
      <c r="C72" s="90"/>
      <c r="D72" s="90"/>
      <c r="E72" s="90"/>
      <c r="F72" s="90"/>
      <c r="G72" s="90"/>
      <c r="H72" s="90"/>
    </row>
    <row r="73" spans="1:24" x14ac:dyDescent="0.3">
      <c r="A73" s="90"/>
      <c r="B73" s="90"/>
      <c r="C73" s="90"/>
      <c r="D73" s="90"/>
      <c r="E73" s="90"/>
      <c r="F73" s="90"/>
      <c r="G73" s="90"/>
      <c r="H73" s="90"/>
    </row>
    <row r="74" spans="1:24" x14ac:dyDescent="0.3">
      <c r="A74" s="90"/>
      <c r="B74" s="90"/>
      <c r="C74" s="90"/>
      <c r="D74" s="90"/>
      <c r="E74" s="90"/>
      <c r="F74" s="90"/>
      <c r="G74" s="90"/>
      <c r="H74" s="90"/>
    </row>
    <row r="75" spans="1:24" x14ac:dyDescent="0.3">
      <c r="A75" s="90"/>
      <c r="B75" s="90"/>
      <c r="C75" s="90"/>
      <c r="D75" s="90"/>
      <c r="E75" s="90"/>
      <c r="F75" s="90"/>
      <c r="G75" s="90"/>
      <c r="H75" s="90"/>
    </row>
    <row r="76" spans="1:24" x14ac:dyDescent="0.3">
      <c r="A76" s="90"/>
      <c r="B76" s="90"/>
      <c r="C76" s="90"/>
      <c r="D76" s="90"/>
      <c r="E76" s="90"/>
      <c r="F76" s="90"/>
      <c r="G76" s="90"/>
      <c r="H76" s="90"/>
    </row>
    <row r="77" spans="1:24" x14ac:dyDescent="0.3">
      <c r="A77" s="90"/>
      <c r="B77" s="90"/>
      <c r="C77" s="90"/>
      <c r="D77" s="90"/>
      <c r="E77" s="90"/>
      <c r="F77" s="90"/>
      <c r="G77" s="90"/>
      <c r="H77" s="90"/>
    </row>
    <row r="78" spans="1:24" x14ac:dyDescent="0.3">
      <c r="A78" s="90"/>
      <c r="B78" s="90"/>
      <c r="C78" s="90"/>
      <c r="D78" s="90"/>
      <c r="E78" s="90"/>
      <c r="F78" s="90"/>
      <c r="G78" s="90"/>
      <c r="H78" s="90"/>
    </row>
    <row r="79" spans="1:24" x14ac:dyDescent="0.3">
      <c r="A79" s="90"/>
      <c r="B79" s="90"/>
      <c r="C79" s="90"/>
      <c r="D79" s="90"/>
      <c r="E79" s="90"/>
      <c r="F79" s="90"/>
      <c r="G79" s="90"/>
      <c r="H79" s="90"/>
    </row>
    <row r="80" spans="1:24" x14ac:dyDescent="0.3">
      <c r="A80" s="90"/>
      <c r="B80" s="90"/>
      <c r="C80" s="90"/>
      <c r="D80" s="90"/>
      <c r="E80" s="90"/>
      <c r="F80" s="90"/>
      <c r="G80" s="90"/>
      <c r="H80" s="90"/>
    </row>
    <row r="81" spans="1:8" x14ac:dyDescent="0.3">
      <c r="A81" s="90"/>
      <c r="B81" s="90"/>
      <c r="C81" s="90"/>
      <c r="D81" s="90"/>
      <c r="E81" s="90"/>
      <c r="F81" s="90"/>
      <c r="G81" s="90"/>
      <c r="H81" s="90"/>
    </row>
    <row r="82" spans="1:8" x14ac:dyDescent="0.3">
      <c r="A82" s="90"/>
      <c r="B82" s="90"/>
      <c r="C82" s="90"/>
      <c r="D82" s="90"/>
      <c r="E82" s="90"/>
      <c r="F82" s="90"/>
      <c r="G82" s="90"/>
      <c r="H82" s="90"/>
    </row>
    <row r="83" spans="1:8" x14ac:dyDescent="0.3">
      <c r="A83" s="90"/>
      <c r="B83" s="90"/>
      <c r="C83" s="90"/>
      <c r="D83" s="90"/>
      <c r="E83" s="90"/>
      <c r="F83" s="90"/>
      <c r="G83" s="90"/>
      <c r="H83" s="90"/>
    </row>
    <row r="84" spans="1:8" x14ac:dyDescent="0.3">
      <c r="A84" s="90"/>
      <c r="B84" s="90"/>
      <c r="C84" s="90"/>
      <c r="D84" s="90"/>
      <c r="E84" s="90"/>
      <c r="F84" s="90"/>
      <c r="G84" s="90"/>
      <c r="H84" s="90"/>
    </row>
    <row r="85" spans="1:8" x14ac:dyDescent="0.3">
      <c r="A85" s="90"/>
      <c r="B85" s="90"/>
      <c r="C85" s="90"/>
      <c r="D85" s="90"/>
      <c r="E85" s="90"/>
      <c r="F85" s="90"/>
      <c r="G85" s="90"/>
      <c r="H85" s="90"/>
    </row>
    <row r="86" spans="1:8" x14ac:dyDescent="0.3">
      <c r="A86" s="90"/>
      <c r="B86" s="90"/>
      <c r="C86" s="90"/>
      <c r="D86" s="90"/>
      <c r="E86" s="90"/>
      <c r="F86" s="90"/>
      <c r="G86" s="90"/>
      <c r="H86" s="90"/>
    </row>
    <row r="87" spans="1:8" x14ac:dyDescent="0.3">
      <c r="A87" s="90"/>
      <c r="B87" s="90"/>
      <c r="C87" s="90"/>
      <c r="D87" s="90"/>
      <c r="E87" s="90"/>
      <c r="F87" s="90"/>
      <c r="G87" s="90"/>
      <c r="H87" s="90"/>
    </row>
    <row r="88" spans="1:8" x14ac:dyDescent="0.3">
      <c r="A88" s="90"/>
      <c r="B88" s="90"/>
      <c r="C88" s="90"/>
      <c r="D88" s="90"/>
      <c r="E88" s="90"/>
      <c r="F88" s="90"/>
      <c r="G88" s="90"/>
      <c r="H88" s="90"/>
    </row>
    <row r="89" spans="1:8" x14ac:dyDescent="0.3">
      <c r="A89" s="90"/>
      <c r="B89" s="90"/>
      <c r="C89" s="90"/>
      <c r="D89" s="90"/>
      <c r="E89" s="90"/>
      <c r="F89" s="90"/>
      <c r="G89" s="90"/>
      <c r="H89" s="90"/>
    </row>
    <row r="90" spans="1:8" x14ac:dyDescent="0.3">
      <c r="A90" s="90"/>
      <c r="B90" s="90"/>
      <c r="C90" s="90"/>
      <c r="D90" s="90"/>
      <c r="E90" s="90"/>
      <c r="F90" s="90"/>
      <c r="G90" s="90"/>
      <c r="H90" s="90"/>
    </row>
    <row r="91" spans="1:8" x14ac:dyDescent="0.3">
      <c r="A91" s="90"/>
      <c r="B91" s="90"/>
      <c r="C91" s="90"/>
      <c r="D91" s="90"/>
      <c r="E91" s="90"/>
      <c r="F91" s="90"/>
      <c r="G91" s="90"/>
      <c r="H91" s="90"/>
    </row>
    <row r="92" spans="1:8" x14ac:dyDescent="0.3">
      <c r="A92" s="90"/>
      <c r="B92" s="90"/>
      <c r="C92" s="90"/>
      <c r="D92" s="90"/>
      <c r="E92" s="90"/>
      <c r="F92" s="90"/>
      <c r="G92" s="90"/>
      <c r="H92" s="90"/>
    </row>
    <row r="93" spans="1:8" x14ac:dyDescent="0.3">
      <c r="A93" s="90"/>
      <c r="B93" s="90"/>
      <c r="C93" s="90"/>
      <c r="D93" s="90"/>
      <c r="E93" s="90"/>
      <c r="F93" s="90"/>
      <c r="G93" s="90"/>
      <c r="H93" s="90"/>
    </row>
    <row r="94" spans="1:8" x14ac:dyDescent="0.3">
      <c r="A94" s="90"/>
      <c r="B94" s="90"/>
      <c r="C94" s="90"/>
      <c r="D94" s="90"/>
      <c r="E94" s="90"/>
      <c r="F94" s="90"/>
      <c r="G94" s="90"/>
      <c r="H94" s="90"/>
    </row>
    <row r="95" spans="1:8" x14ac:dyDescent="0.3">
      <c r="A95" s="90"/>
      <c r="B95" s="90"/>
      <c r="C95" s="90"/>
      <c r="D95" s="90"/>
      <c r="E95" s="90"/>
      <c r="F95" s="90"/>
      <c r="G95" s="90"/>
      <c r="H95" s="90"/>
    </row>
    <row r="96" spans="1:8" x14ac:dyDescent="0.3">
      <c r="A96" s="90"/>
      <c r="B96" s="90"/>
      <c r="C96" s="90"/>
      <c r="D96" s="90"/>
      <c r="E96" s="90"/>
      <c r="F96" s="90"/>
      <c r="G96" s="90"/>
      <c r="H96" s="90"/>
    </row>
    <row r="97" spans="1:8" x14ac:dyDescent="0.3">
      <c r="A97" s="90"/>
      <c r="B97" s="90"/>
      <c r="C97" s="90"/>
      <c r="D97" s="90"/>
      <c r="E97" s="90"/>
      <c r="F97" s="90"/>
      <c r="G97" s="90"/>
      <c r="H97" s="90"/>
    </row>
    <row r="98" spans="1:8" x14ac:dyDescent="0.3">
      <c r="A98" s="90"/>
      <c r="B98" s="90"/>
      <c r="C98" s="90"/>
      <c r="D98" s="90"/>
      <c r="E98" s="90"/>
      <c r="F98" s="90"/>
      <c r="G98" s="90"/>
      <c r="H98" s="90"/>
    </row>
    <row r="99" spans="1:8" x14ac:dyDescent="0.3">
      <c r="A99" s="90"/>
      <c r="B99" s="90"/>
      <c r="C99" s="90"/>
      <c r="D99" s="90"/>
      <c r="E99" s="90"/>
      <c r="F99" s="90"/>
      <c r="G99" s="90"/>
      <c r="H99" s="90"/>
    </row>
    <row r="100" spans="1:8" x14ac:dyDescent="0.3">
      <c r="A100" s="90"/>
      <c r="B100" s="90"/>
      <c r="C100" s="90"/>
      <c r="D100" s="90"/>
      <c r="E100" s="90"/>
      <c r="F100" s="90"/>
      <c r="G100" s="90"/>
      <c r="H100" s="90"/>
    </row>
    <row r="101" spans="1:8" x14ac:dyDescent="0.3">
      <c r="A101" s="90"/>
      <c r="B101" s="90"/>
      <c r="C101" s="90"/>
      <c r="D101" s="90"/>
      <c r="E101" s="90"/>
      <c r="F101" s="90"/>
      <c r="G101" s="90"/>
      <c r="H101" s="90"/>
    </row>
    <row r="102" spans="1:8" x14ac:dyDescent="0.3">
      <c r="A102" s="90"/>
      <c r="B102" s="90"/>
      <c r="C102" s="90"/>
      <c r="D102" s="90"/>
      <c r="E102" s="90"/>
      <c r="F102" s="90"/>
      <c r="G102" s="90"/>
      <c r="H102" s="90"/>
    </row>
    <row r="103" spans="1:8" x14ac:dyDescent="0.3">
      <c r="A103" s="90"/>
      <c r="B103" s="90"/>
      <c r="C103" s="90"/>
      <c r="D103" s="90"/>
      <c r="E103" s="90"/>
      <c r="F103" s="90"/>
      <c r="G103" s="90"/>
      <c r="H103" s="90"/>
    </row>
    <row r="104" spans="1:8" x14ac:dyDescent="0.3">
      <c r="A104" s="90"/>
      <c r="B104" s="90"/>
      <c r="C104" s="90"/>
      <c r="D104" s="90"/>
      <c r="E104" s="90"/>
      <c r="F104" s="90"/>
      <c r="G104" s="90"/>
      <c r="H104" s="90"/>
    </row>
    <row r="105" spans="1:8" x14ac:dyDescent="0.3">
      <c r="A105" s="90"/>
      <c r="B105" s="90"/>
      <c r="C105" s="90"/>
      <c r="D105" s="90"/>
      <c r="E105" s="90"/>
      <c r="F105" s="90"/>
      <c r="G105" s="90"/>
      <c r="H105" s="90"/>
    </row>
    <row r="106" spans="1:8" x14ac:dyDescent="0.3">
      <c r="A106" s="90"/>
      <c r="B106" s="90"/>
      <c r="C106" s="90"/>
      <c r="D106" s="90"/>
      <c r="E106" s="90"/>
      <c r="F106" s="90"/>
      <c r="G106" s="90"/>
      <c r="H106" s="90"/>
    </row>
    <row r="107" spans="1:8" x14ac:dyDescent="0.3">
      <c r="A107" s="90"/>
      <c r="B107" s="90"/>
      <c r="C107" s="90"/>
      <c r="D107" s="90"/>
      <c r="E107" s="90"/>
      <c r="F107" s="90"/>
      <c r="G107" s="90"/>
      <c r="H107" s="90"/>
    </row>
    <row r="108" spans="1:8" x14ac:dyDescent="0.3">
      <c r="A108" s="90"/>
      <c r="B108" s="90"/>
      <c r="C108" s="90"/>
      <c r="D108" s="90"/>
      <c r="E108" s="90"/>
      <c r="F108" s="90"/>
      <c r="G108" s="90"/>
      <c r="H108" s="90"/>
    </row>
    <row r="109" spans="1:8" x14ac:dyDescent="0.3">
      <c r="A109" s="90"/>
      <c r="B109" s="90"/>
      <c r="C109" s="90"/>
      <c r="D109" s="90"/>
      <c r="E109" s="90"/>
      <c r="F109" s="90"/>
      <c r="G109" s="90"/>
      <c r="H109" s="90"/>
    </row>
    <row r="110" spans="1:8" x14ac:dyDescent="0.3">
      <c r="A110" s="90"/>
      <c r="B110" s="90"/>
      <c r="C110" s="90"/>
      <c r="D110" s="90"/>
      <c r="E110" s="90"/>
      <c r="F110" s="90"/>
      <c r="G110" s="90"/>
      <c r="H110" s="90"/>
    </row>
    <row r="111" spans="1:8" x14ac:dyDescent="0.3">
      <c r="A111" s="90"/>
      <c r="B111" s="90"/>
      <c r="C111" s="90"/>
      <c r="D111" s="90"/>
      <c r="E111" s="90"/>
      <c r="F111" s="90"/>
      <c r="G111" s="90"/>
      <c r="H111" s="90"/>
    </row>
    <row r="112" spans="1:8" x14ac:dyDescent="0.3">
      <c r="A112" s="90"/>
      <c r="B112" s="90"/>
      <c r="C112" s="90"/>
      <c r="D112" s="90"/>
      <c r="E112" s="90"/>
      <c r="F112" s="90"/>
      <c r="G112" s="90"/>
      <c r="H112" s="90"/>
    </row>
    <row r="113" spans="1:8" x14ac:dyDescent="0.3">
      <c r="A113" s="90"/>
      <c r="B113" s="90"/>
      <c r="C113" s="90"/>
      <c r="D113" s="90"/>
      <c r="E113" s="90"/>
      <c r="F113" s="90"/>
      <c r="G113" s="90"/>
      <c r="H113" s="90"/>
    </row>
    <row r="114" spans="1:8" x14ac:dyDescent="0.3">
      <c r="A114" s="90"/>
      <c r="B114" s="90"/>
      <c r="C114" s="90"/>
      <c r="D114" s="90"/>
      <c r="E114" s="90"/>
      <c r="F114" s="90"/>
      <c r="G114" s="90"/>
      <c r="H114" s="90"/>
    </row>
    <row r="115" spans="1:8" x14ac:dyDescent="0.3">
      <c r="A115" s="90"/>
      <c r="B115" s="90"/>
      <c r="C115" s="90"/>
      <c r="D115" s="90"/>
      <c r="E115" s="90"/>
      <c r="F115" s="90"/>
      <c r="G115" s="90"/>
      <c r="H115" s="90"/>
    </row>
    <row r="116" spans="1:8" x14ac:dyDescent="0.3">
      <c r="A116" s="90"/>
      <c r="B116" s="90"/>
      <c r="C116" s="90"/>
      <c r="D116" s="90"/>
      <c r="E116" s="90"/>
      <c r="F116" s="90"/>
      <c r="G116" s="90"/>
      <c r="H116" s="90"/>
    </row>
    <row r="117" spans="1:8" x14ac:dyDescent="0.3">
      <c r="A117" s="90"/>
      <c r="B117" s="90"/>
      <c r="C117" s="90"/>
      <c r="D117" s="90"/>
      <c r="E117" s="90"/>
      <c r="F117" s="90"/>
      <c r="G117" s="90"/>
      <c r="H117" s="90"/>
    </row>
    <row r="118" spans="1:8" x14ac:dyDescent="0.3">
      <c r="A118" s="90"/>
      <c r="B118" s="90"/>
      <c r="C118" s="90"/>
      <c r="D118" s="90"/>
      <c r="E118" s="90"/>
      <c r="F118" s="90"/>
      <c r="G118" s="90"/>
      <c r="H118" s="90"/>
    </row>
    <row r="119" spans="1:8" x14ac:dyDescent="0.3">
      <c r="A119" s="90"/>
      <c r="B119" s="90"/>
      <c r="C119" s="90"/>
      <c r="D119" s="90"/>
      <c r="E119" s="90"/>
      <c r="F119" s="90"/>
      <c r="G119" s="90"/>
      <c r="H119" s="90"/>
    </row>
    <row r="120" spans="1:8" x14ac:dyDescent="0.3">
      <c r="A120" s="90"/>
      <c r="B120" s="90"/>
      <c r="C120" s="90"/>
      <c r="D120" s="90"/>
      <c r="E120" s="90"/>
      <c r="F120" s="90"/>
      <c r="G120" s="90"/>
      <c r="H120" s="90"/>
    </row>
    <row r="121" spans="1:8" x14ac:dyDescent="0.3">
      <c r="A121" s="90"/>
      <c r="B121" s="90"/>
      <c r="C121" s="90"/>
      <c r="D121" s="90"/>
      <c r="E121" s="90"/>
      <c r="F121" s="90"/>
      <c r="G121" s="90"/>
      <c r="H121" s="90"/>
    </row>
    <row r="122" spans="1:8" x14ac:dyDescent="0.3">
      <c r="A122" s="90"/>
      <c r="B122" s="90"/>
      <c r="C122" s="90"/>
      <c r="D122" s="90"/>
      <c r="E122" s="90"/>
      <c r="F122" s="90"/>
      <c r="G122" s="90"/>
      <c r="H122" s="90"/>
    </row>
    <row r="123" spans="1:8" x14ac:dyDescent="0.3">
      <c r="A123" s="90"/>
      <c r="B123" s="90"/>
      <c r="C123" s="90"/>
      <c r="D123" s="90"/>
      <c r="E123" s="90"/>
      <c r="F123" s="90"/>
      <c r="G123" s="90"/>
      <c r="H123" s="90"/>
    </row>
    <row r="124" spans="1:8" x14ac:dyDescent="0.3">
      <c r="A124" s="90"/>
      <c r="B124" s="90"/>
      <c r="C124" s="90"/>
      <c r="D124" s="90"/>
      <c r="E124" s="90"/>
      <c r="F124" s="90"/>
      <c r="G124" s="90"/>
      <c r="H124" s="90"/>
    </row>
    <row r="125" spans="1:8" x14ac:dyDescent="0.3">
      <c r="A125" s="90"/>
      <c r="B125" s="90"/>
      <c r="C125" s="90"/>
      <c r="D125" s="90"/>
      <c r="E125" s="90"/>
      <c r="F125" s="90"/>
      <c r="G125" s="90"/>
      <c r="H125" s="90"/>
    </row>
    <row r="126" spans="1:8" x14ac:dyDescent="0.3">
      <c r="A126" s="90"/>
      <c r="B126" s="90"/>
      <c r="C126" s="90"/>
      <c r="D126" s="90"/>
      <c r="E126" s="90"/>
      <c r="F126" s="90"/>
      <c r="G126" s="90"/>
      <c r="H126" s="90"/>
    </row>
    <row r="127" spans="1:8" x14ac:dyDescent="0.3">
      <c r="A127" s="90"/>
      <c r="B127" s="90"/>
      <c r="C127" s="90"/>
      <c r="D127" s="90"/>
      <c r="E127" s="90"/>
      <c r="F127" s="90"/>
      <c r="G127" s="90"/>
      <c r="H127" s="90"/>
    </row>
    <row r="128" spans="1:8" x14ac:dyDescent="0.3">
      <c r="A128" s="90"/>
      <c r="B128" s="90"/>
      <c r="C128" s="90"/>
      <c r="D128" s="90"/>
      <c r="E128" s="90"/>
      <c r="F128" s="90"/>
      <c r="G128" s="90"/>
      <c r="H128" s="90"/>
    </row>
    <row r="129" spans="1:8" x14ac:dyDescent="0.3">
      <c r="A129" s="90"/>
      <c r="B129" s="90"/>
      <c r="C129" s="90"/>
      <c r="D129" s="90"/>
      <c r="E129" s="90"/>
      <c r="F129" s="90"/>
      <c r="G129" s="90"/>
      <c r="H129" s="90"/>
    </row>
    <row r="130" spans="1:8" x14ac:dyDescent="0.3">
      <c r="A130" s="90"/>
      <c r="B130" s="90"/>
      <c r="C130" s="90"/>
      <c r="D130" s="90"/>
      <c r="E130" s="90"/>
      <c r="F130" s="90"/>
      <c r="G130" s="90"/>
      <c r="H130" s="90"/>
    </row>
    <row r="131" spans="1:8" x14ac:dyDescent="0.3">
      <c r="A131" s="90"/>
      <c r="B131" s="90"/>
      <c r="C131" s="90"/>
      <c r="D131" s="90"/>
      <c r="E131" s="90"/>
      <c r="F131" s="90"/>
      <c r="G131" s="90"/>
      <c r="H131" s="90"/>
    </row>
    <row r="132" spans="1:8" x14ac:dyDescent="0.3">
      <c r="A132" s="90"/>
      <c r="B132" s="90"/>
      <c r="C132" s="90"/>
      <c r="D132" s="90"/>
      <c r="E132" s="90"/>
      <c r="F132" s="90"/>
      <c r="G132" s="90"/>
      <c r="H132" s="90"/>
    </row>
    <row r="133" spans="1:8" x14ac:dyDescent="0.3">
      <c r="A133" s="90"/>
      <c r="B133" s="90"/>
      <c r="C133" s="90"/>
      <c r="D133" s="90"/>
      <c r="E133" s="90"/>
      <c r="F133" s="90"/>
      <c r="G133" s="90"/>
      <c r="H133" s="90"/>
    </row>
    <row r="134" spans="1:8" x14ac:dyDescent="0.3">
      <c r="A134" s="90"/>
      <c r="B134" s="90"/>
      <c r="C134" s="90"/>
      <c r="D134" s="90"/>
      <c r="E134" s="90"/>
      <c r="F134" s="90"/>
      <c r="G134" s="90"/>
      <c r="H134" s="90"/>
    </row>
    <row r="135" spans="1:8" x14ac:dyDescent="0.3">
      <c r="A135" s="90"/>
      <c r="B135" s="90"/>
      <c r="C135" s="90"/>
      <c r="D135" s="90"/>
      <c r="E135" s="90"/>
      <c r="F135" s="90"/>
      <c r="G135" s="90"/>
      <c r="H135" s="90"/>
    </row>
    <row r="136" spans="1:8" x14ac:dyDescent="0.3">
      <c r="A136" s="90"/>
      <c r="B136" s="90"/>
      <c r="C136" s="90"/>
      <c r="D136" s="90"/>
      <c r="E136" s="90"/>
      <c r="F136" s="90"/>
      <c r="G136" s="90"/>
      <c r="H136" s="90"/>
    </row>
    <row r="137" spans="1:8" x14ac:dyDescent="0.3">
      <c r="A137" s="90"/>
      <c r="B137" s="90"/>
      <c r="C137" s="90"/>
      <c r="D137" s="90"/>
      <c r="E137" s="90"/>
      <c r="F137" s="90"/>
      <c r="G137" s="90"/>
      <c r="H137" s="90"/>
    </row>
    <row r="138" spans="1:8" x14ac:dyDescent="0.3">
      <c r="A138" s="90"/>
      <c r="B138" s="90"/>
      <c r="C138" s="90"/>
      <c r="D138" s="90"/>
      <c r="E138" s="90"/>
      <c r="F138" s="90"/>
      <c r="G138" s="90"/>
      <c r="H138" s="90"/>
    </row>
    <row r="139" spans="1:8" x14ac:dyDescent="0.3">
      <c r="A139" s="90"/>
      <c r="B139" s="90"/>
      <c r="C139" s="90"/>
      <c r="D139" s="90"/>
      <c r="E139" s="90"/>
      <c r="F139" s="90"/>
      <c r="G139" s="90"/>
      <c r="H139" s="90"/>
    </row>
    <row r="140" spans="1:8" x14ac:dyDescent="0.3">
      <c r="A140" s="90"/>
      <c r="B140" s="90"/>
      <c r="C140" s="90"/>
      <c r="D140" s="90"/>
      <c r="E140" s="90"/>
      <c r="F140" s="90"/>
      <c r="G140" s="90"/>
      <c r="H140" s="90"/>
    </row>
    <row r="141" spans="1:8" x14ac:dyDescent="0.3">
      <c r="A141" s="90"/>
      <c r="B141" s="90"/>
      <c r="C141" s="90"/>
      <c r="D141" s="90"/>
      <c r="E141" s="90"/>
      <c r="F141" s="90"/>
      <c r="G141" s="90"/>
      <c r="H141" s="90"/>
    </row>
    <row r="142" spans="1:8" x14ac:dyDescent="0.3">
      <c r="A142" s="90"/>
      <c r="B142" s="90"/>
      <c r="C142" s="90"/>
      <c r="D142" s="90"/>
      <c r="E142" s="90"/>
      <c r="F142" s="90"/>
      <c r="G142" s="90"/>
      <c r="H142" s="90"/>
    </row>
    <row r="143" spans="1:8" x14ac:dyDescent="0.3">
      <c r="A143" s="90"/>
      <c r="B143" s="90"/>
      <c r="C143" s="90"/>
      <c r="D143" s="90"/>
      <c r="E143" s="90"/>
      <c r="F143" s="90"/>
      <c r="G143" s="90"/>
      <c r="H143" s="90"/>
    </row>
    <row r="144" spans="1:8" x14ac:dyDescent="0.3">
      <c r="A144" s="90"/>
      <c r="B144" s="90"/>
      <c r="C144" s="90"/>
      <c r="D144" s="90"/>
      <c r="E144" s="90"/>
      <c r="F144" s="90"/>
      <c r="G144" s="90"/>
      <c r="H144" s="90"/>
    </row>
    <row r="145" spans="1:8" x14ac:dyDescent="0.3">
      <c r="A145" s="90"/>
      <c r="B145" s="90"/>
      <c r="C145" s="90"/>
      <c r="D145" s="90"/>
      <c r="E145" s="90"/>
      <c r="F145" s="90"/>
      <c r="G145" s="90"/>
      <c r="H145" s="90"/>
    </row>
    <row r="146" spans="1:8" x14ac:dyDescent="0.3">
      <c r="A146" s="90"/>
      <c r="B146" s="90"/>
      <c r="C146" s="90"/>
      <c r="D146" s="90"/>
      <c r="E146" s="90"/>
      <c r="F146" s="90"/>
      <c r="G146" s="90"/>
      <c r="H146" s="90"/>
    </row>
    <row r="147" spans="1:8" x14ac:dyDescent="0.3">
      <c r="A147" s="90"/>
      <c r="B147" s="90"/>
      <c r="C147" s="90"/>
      <c r="D147" s="90"/>
      <c r="E147" s="90"/>
      <c r="F147" s="90"/>
      <c r="G147" s="90"/>
      <c r="H147" s="90"/>
    </row>
    <row r="148" spans="1:8" x14ac:dyDescent="0.3">
      <c r="A148" s="90"/>
      <c r="B148" s="90"/>
      <c r="C148" s="90"/>
      <c r="D148" s="90"/>
      <c r="E148" s="90"/>
      <c r="F148" s="90"/>
      <c r="G148" s="90"/>
      <c r="H148" s="90"/>
    </row>
    <row r="149" spans="1:8" x14ac:dyDescent="0.3">
      <c r="A149" s="90"/>
      <c r="B149" s="90"/>
      <c r="C149" s="90"/>
      <c r="D149" s="90"/>
      <c r="E149" s="90"/>
      <c r="F149" s="90"/>
      <c r="G149" s="90"/>
      <c r="H149" s="90"/>
    </row>
    <row r="150" spans="1:8" x14ac:dyDescent="0.3">
      <c r="A150" s="90"/>
      <c r="B150" s="90"/>
      <c r="C150" s="90"/>
      <c r="D150" s="90"/>
      <c r="E150" s="90"/>
      <c r="F150" s="90"/>
      <c r="G150" s="90"/>
      <c r="H150" s="90"/>
    </row>
    <row r="151" spans="1:8" x14ac:dyDescent="0.3">
      <c r="A151" s="90"/>
      <c r="B151" s="90"/>
      <c r="C151" s="90"/>
      <c r="D151" s="90"/>
      <c r="E151" s="90"/>
      <c r="F151" s="90"/>
      <c r="G151" s="90"/>
      <c r="H151" s="90"/>
    </row>
    <row r="152" spans="1:8" x14ac:dyDescent="0.3">
      <c r="A152" s="90"/>
      <c r="B152" s="90"/>
      <c r="C152" s="90"/>
      <c r="D152" s="90"/>
      <c r="E152" s="90"/>
      <c r="F152" s="90"/>
      <c r="G152" s="90"/>
      <c r="H152" s="90"/>
    </row>
    <row r="153" spans="1:8" x14ac:dyDescent="0.3">
      <c r="A153" s="90"/>
      <c r="B153" s="90"/>
      <c r="C153" s="90"/>
      <c r="D153" s="90"/>
      <c r="E153" s="90"/>
      <c r="F153" s="90"/>
      <c r="G153" s="90"/>
      <c r="H153" s="90"/>
    </row>
    <row r="154" spans="1:8" x14ac:dyDescent="0.3">
      <c r="A154" s="90"/>
      <c r="B154" s="90"/>
      <c r="C154" s="90"/>
      <c r="D154" s="90"/>
      <c r="E154" s="90"/>
      <c r="F154" s="90"/>
      <c r="G154" s="90"/>
      <c r="H154" s="90"/>
    </row>
    <row r="155" spans="1:8" x14ac:dyDescent="0.3">
      <c r="A155" s="90"/>
      <c r="B155" s="90"/>
      <c r="C155" s="90"/>
      <c r="D155" s="90"/>
      <c r="E155" s="90"/>
      <c r="F155" s="90"/>
      <c r="G155" s="90"/>
      <c r="H155" s="90"/>
    </row>
    <row r="156" spans="1:8" x14ac:dyDescent="0.3">
      <c r="A156" s="90"/>
      <c r="B156" s="90"/>
      <c r="C156" s="90"/>
      <c r="D156" s="90"/>
      <c r="E156" s="90"/>
      <c r="F156" s="90"/>
      <c r="G156" s="90"/>
      <c r="H156" s="90"/>
    </row>
    <row r="157" spans="1:8" x14ac:dyDescent="0.3">
      <c r="A157" s="90"/>
      <c r="B157" s="90"/>
      <c r="C157" s="90"/>
      <c r="D157" s="90"/>
      <c r="E157" s="90"/>
      <c r="F157" s="90"/>
      <c r="G157" s="90"/>
      <c r="H157" s="90"/>
    </row>
    <row r="158" spans="1:8" x14ac:dyDescent="0.3">
      <c r="A158" s="90"/>
      <c r="B158" s="90"/>
      <c r="C158" s="90"/>
      <c r="D158" s="90"/>
      <c r="E158" s="90"/>
      <c r="F158" s="90"/>
      <c r="G158" s="90"/>
      <c r="H158" s="90"/>
    </row>
    <row r="159" spans="1:8" x14ac:dyDescent="0.3">
      <c r="A159" s="90"/>
      <c r="B159" s="90"/>
      <c r="C159" s="90"/>
      <c r="D159" s="90"/>
      <c r="E159" s="90"/>
      <c r="F159" s="90"/>
      <c r="G159" s="90"/>
      <c r="H159" s="90"/>
    </row>
    <row r="160" spans="1:8" x14ac:dyDescent="0.3">
      <c r="A160" s="90"/>
      <c r="B160" s="90"/>
      <c r="C160" s="90"/>
      <c r="D160" s="90"/>
      <c r="E160" s="90"/>
      <c r="F160" s="90"/>
      <c r="G160" s="90"/>
      <c r="H160" s="90"/>
    </row>
    <row r="161" spans="1:8" x14ac:dyDescent="0.3">
      <c r="A161" s="90"/>
      <c r="B161" s="90"/>
      <c r="C161" s="90"/>
      <c r="D161" s="90"/>
      <c r="E161" s="90"/>
      <c r="F161" s="90"/>
      <c r="G161" s="90"/>
      <c r="H161" s="90"/>
    </row>
    <row r="162" spans="1:8" x14ac:dyDescent="0.3">
      <c r="A162" s="90"/>
      <c r="B162" s="90"/>
      <c r="C162" s="90"/>
      <c r="D162" s="90"/>
      <c r="E162" s="90"/>
      <c r="F162" s="90"/>
      <c r="G162" s="90"/>
      <c r="H162" s="90"/>
    </row>
    <row r="163" spans="1:8" x14ac:dyDescent="0.3">
      <c r="A163" s="90"/>
      <c r="B163" s="90"/>
      <c r="C163" s="90"/>
      <c r="D163" s="90"/>
      <c r="E163" s="90"/>
      <c r="F163" s="90"/>
      <c r="G163" s="90"/>
      <c r="H163" s="90"/>
    </row>
    <row r="164" spans="1:8" x14ac:dyDescent="0.3">
      <c r="A164" s="90"/>
      <c r="B164" s="90"/>
      <c r="C164" s="90"/>
      <c r="D164" s="90"/>
      <c r="E164" s="90"/>
      <c r="F164" s="90"/>
      <c r="G164" s="90"/>
      <c r="H164" s="90"/>
    </row>
    <row r="165" spans="1:8" x14ac:dyDescent="0.3">
      <c r="A165" s="90"/>
      <c r="B165" s="90"/>
      <c r="C165" s="90"/>
      <c r="D165" s="90"/>
      <c r="E165" s="90"/>
      <c r="F165" s="90"/>
      <c r="G165" s="90"/>
      <c r="H165" s="90"/>
    </row>
    <row r="166" spans="1:8" x14ac:dyDescent="0.3">
      <c r="A166" s="90"/>
      <c r="B166" s="90"/>
      <c r="C166" s="90"/>
      <c r="D166" s="90"/>
      <c r="E166" s="90"/>
      <c r="F166" s="90"/>
      <c r="G166" s="90"/>
      <c r="H166" s="90"/>
    </row>
    <row r="167" spans="1:8" x14ac:dyDescent="0.3">
      <c r="A167" s="90"/>
      <c r="B167" s="90"/>
      <c r="C167" s="90"/>
      <c r="D167" s="90"/>
      <c r="E167" s="90"/>
      <c r="F167" s="90"/>
      <c r="G167" s="90"/>
      <c r="H167" s="90"/>
    </row>
    <row r="168" spans="1:8" x14ac:dyDescent="0.3">
      <c r="A168" s="90"/>
      <c r="B168" s="90"/>
      <c r="C168" s="90"/>
      <c r="D168" s="90"/>
      <c r="E168" s="90"/>
      <c r="F168" s="90"/>
      <c r="G168" s="90"/>
      <c r="H168" s="90"/>
    </row>
    <row r="169" spans="1:8" x14ac:dyDescent="0.3">
      <c r="A169" s="90"/>
      <c r="B169" s="90"/>
      <c r="C169" s="90"/>
      <c r="D169" s="90"/>
      <c r="E169" s="90"/>
      <c r="F169" s="90"/>
      <c r="G169" s="90"/>
      <c r="H169" s="90"/>
    </row>
    <row r="170" spans="1:8" x14ac:dyDescent="0.3">
      <c r="A170" s="90"/>
      <c r="B170" s="90"/>
      <c r="C170" s="90"/>
      <c r="D170" s="90"/>
      <c r="E170" s="90"/>
      <c r="F170" s="90"/>
      <c r="G170" s="90"/>
      <c r="H170" s="90"/>
    </row>
    <row r="171" spans="1:8" x14ac:dyDescent="0.3">
      <c r="A171" s="90"/>
      <c r="B171" s="90"/>
      <c r="C171" s="90"/>
      <c r="D171" s="90"/>
      <c r="E171" s="90"/>
      <c r="F171" s="90"/>
      <c r="G171" s="90"/>
      <c r="H171" s="90"/>
    </row>
    <row r="172" spans="1:8" x14ac:dyDescent="0.3">
      <c r="A172" s="90"/>
      <c r="B172" s="90"/>
      <c r="C172" s="90"/>
      <c r="D172" s="90"/>
      <c r="E172" s="90"/>
      <c r="F172" s="90"/>
      <c r="G172" s="90"/>
      <c r="H172" s="90"/>
    </row>
    <row r="173" spans="1:8" x14ac:dyDescent="0.3">
      <c r="A173" s="90"/>
      <c r="B173" s="90"/>
      <c r="C173" s="90"/>
      <c r="D173" s="90"/>
      <c r="E173" s="90"/>
      <c r="F173" s="90"/>
      <c r="G173" s="90"/>
      <c r="H173" s="90"/>
    </row>
    <row r="174" spans="1:8" x14ac:dyDescent="0.3">
      <c r="A174" s="90"/>
      <c r="B174" s="90"/>
      <c r="C174" s="90"/>
      <c r="D174" s="90"/>
      <c r="E174" s="90"/>
      <c r="F174" s="90"/>
      <c r="G174" s="90"/>
      <c r="H174" s="90"/>
    </row>
    <row r="175" spans="1:8" x14ac:dyDescent="0.3">
      <c r="A175" s="90"/>
      <c r="B175" s="90"/>
      <c r="C175" s="90"/>
      <c r="D175" s="90"/>
      <c r="E175" s="90"/>
      <c r="F175" s="90"/>
      <c r="G175" s="90"/>
      <c r="H175" s="90"/>
    </row>
    <row r="176" spans="1:8" x14ac:dyDescent="0.3">
      <c r="A176" s="90"/>
      <c r="B176" s="90"/>
      <c r="C176" s="90"/>
      <c r="D176" s="90"/>
      <c r="E176" s="90"/>
      <c r="F176" s="90"/>
      <c r="G176" s="90"/>
      <c r="H176" s="90"/>
    </row>
    <row r="177" spans="1:8" x14ac:dyDescent="0.3">
      <c r="A177" s="90"/>
      <c r="B177" s="90"/>
      <c r="C177" s="90"/>
      <c r="D177" s="90"/>
      <c r="E177" s="90"/>
      <c r="F177" s="90"/>
      <c r="G177" s="90"/>
      <c r="H177" s="90"/>
    </row>
    <row r="178" spans="1:8" x14ac:dyDescent="0.3">
      <c r="A178" s="90"/>
      <c r="B178" s="90"/>
      <c r="C178" s="90"/>
      <c r="D178" s="90"/>
      <c r="E178" s="90"/>
      <c r="F178" s="90"/>
      <c r="G178" s="90"/>
      <c r="H178" s="90"/>
    </row>
    <row r="179" spans="1:8" x14ac:dyDescent="0.3">
      <c r="A179" s="90"/>
      <c r="B179" s="90"/>
      <c r="C179" s="90"/>
      <c r="D179" s="90"/>
      <c r="E179" s="90"/>
      <c r="F179" s="90"/>
      <c r="G179" s="90"/>
      <c r="H179" s="90"/>
    </row>
    <row r="180" spans="1:8" x14ac:dyDescent="0.3">
      <c r="A180" s="90"/>
      <c r="B180" s="90"/>
      <c r="C180" s="90"/>
      <c r="D180" s="90"/>
      <c r="E180" s="90"/>
      <c r="F180" s="90"/>
      <c r="G180" s="90"/>
      <c r="H180" s="90"/>
    </row>
    <row r="181" spans="1:8" x14ac:dyDescent="0.3">
      <c r="A181" s="90"/>
      <c r="B181" s="90"/>
      <c r="C181" s="90"/>
      <c r="D181" s="90"/>
      <c r="E181" s="90"/>
      <c r="F181" s="90"/>
      <c r="G181" s="90"/>
      <c r="H181" s="90"/>
    </row>
    <row r="182" spans="1:8" x14ac:dyDescent="0.3">
      <c r="A182" s="90"/>
      <c r="B182" s="90"/>
      <c r="C182" s="90"/>
      <c r="D182" s="90"/>
      <c r="E182" s="90"/>
      <c r="F182" s="90"/>
      <c r="G182" s="90"/>
      <c r="H182" s="90"/>
    </row>
    <row r="183" spans="1:8" x14ac:dyDescent="0.3">
      <c r="A183" s="90"/>
      <c r="B183" s="90"/>
      <c r="C183" s="90"/>
      <c r="D183" s="90"/>
      <c r="E183" s="90"/>
      <c r="F183" s="90"/>
      <c r="G183" s="90"/>
      <c r="H183" s="90"/>
    </row>
    <row r="184" spans="1:8" x14ac:dyDescent="0.3">
      <c r="A184" s="90"/>
      <c r="B184" s="90"/>
      <c r="C184" s="90"/>
      <c r="D184" s="90"/>
      <c r="E184" s="90"/>
      <c r="F184" s="90"/>
      <c r="G184" s="90"/>
      <c r="H184" s="90"/>
    </row>
    <row r="185" spans="1:8" x14ac:dyDescent="0.3">
      <c r="A185" s="90"/>
      <c r="B185" s="90"/>
      <c r="C185" s="90"/>
      <c r="D185" s="90"/>
      <c r="E185" s="90"/>
      <c r="F185" s="90"/>
      <c r="G185" s="90"/>
      <c r="H185" s="90"/>
    </row>
    <row r="186" spans="1:8" x14ac:dyDescent="0.3">
      <c r="A186" s="90"/>
      <c r="B186" s="90"/>
      <c r="C186" s="90"/>
      <c r="D186" s="90"/>
      <c r="E186" s="90"/>
      <c r="F186" s="90"/>
      <c r="G186" s="90"/>
      <c r="H186" s="90"/>
    </row>
    <row r="187" spans="1:8" x14ac:dyDescent="0.3">
      <c r="A187" s="90"/>
      <c r="B187" s="90"/>
      <c r="C187" s="90"/>
      <c r="D187" s="90"/>
      <c r="E187" s="90"/>
      <c r="F187" s="90"/>
      <c r="G187" s="90"/>
      <c r="H187" s="90"/>
    </row>
    <row r="188" spans="1:8" x14ac:dyDescent="0.3">
      <c r="A188" s="90"/>
      <c r="B188" s="90"/>
      <c r="C188" s="90"/>
      <c r="D188" s="90"/>
      <c r="E188" s="90"/>
      <c r="F188" s="90"/>
      <c r="G188" s="90"/>
      <c r="H188" s="90"/>
    </row>
    <row r="189" spans="1:8" x14ac:dyDescent="0.3">
      <c r="A189" s="90"/>
      <c r="B189" s="90"/>
      <c r="C189" s="90"/>
      <c r="D189" s="90"/>
      <c r="E189" s="90"/>
      <c r="F189" s="90"/>
      <c r="G189" s="90"/>
      <c r="H189" s="90"/>
    </row>
    <row r="190" spans="1:8" x14ac:dyDescent="0.3">
      <c r="A190" s="90"/>
      <c r="B190" s="90"/>
      <c r="C190" s="90"/>
      <c r="D190" s="90"/>
      <c r="E190" s="90"/>
      <c r="F190" s="90"/>
      <c r="G190" s="90"/>
      <c r="H190" s="90"/>
    </row>
    <row r="191" spans="1:8" x14ac:dyDescent="0.3">
      <c r="A191" s="90"/>
      <c r="B191" s="90"/>
      <c r="C191" s="90"/>
      <c r="D191" s="90"/>
      <c r="E191" s="90"/>
      <c r="F191" s="90"/>
      <c r="G191" s="90"/>
      <c r="H191" s="90"/>
    </row>
    <row r="192" spans="1:8" x14ac:dyDescent="0.3">
      <c r="A192" s="90"/>
      <c r="B192" s="90"/>
      <c r="C192" s="90"/>
      <c r="D192" s="90"/>
      <c r="E192" s="90"/>
      <c r="F192" s="90"/>
      <c r="G192" s="90"/>
      <c r="H192" s="90"/>
    </row>
    <row r="193" spans="1:8" x14ac:dyDescent="0.3">
      <c r="A193" s="90"/>
      <c r="B193" s="90"/>
      <c r="C193" s="90"/>
      <c r="D193" s="90"/>
      <c r="E193" s="90"/>
      <c r="F193" s="90"/>
      <c r="G193" s="90"/>
      <c r="H193" s="90"/>
    </row>
    <row r="194" spans="1:8" x14ac:dyDescent="0.3">
      <c r="A194" s="90"/>
      <c r="B194" s="90"/>
      <c r="C194" s="90"/>
      <c r="D194" s="90"/>
      <c r="E194" s="90"/>
      <c r="F194" s="90"/>
      <c r="G194" s="90"/>
      <c r="H194" s="90"/>
    </row>
    <row r="195" spans="1:8" x14ac:dyDescent="0.3">
      <c r="A195" s="90"/>
      <c r="B195" s="90"/>
      <c r="C195" s="90"/>
      <c r="D195" s="90"/>
      <c r="E195" s="90"/>
      <c r="F195" s="90"/>
      <c r="G195" s="90"/>
      <c r="H195" s="90"/>
    </row>
    <row r="196" spans="1:8" x14ac:dyDescent="0.3">
      <c r="A196" s="90"/>
      <c r="B196" s="90"/>
      <c r="C196" s="90"/>
      <c r="D196" s="90"/>
      <c r="E196" s="90"/>
      <c r="F196" s="90"/>
      <c r="G196" s="90"/>
      <c r="H196" s="90"/>
    </row>
    <row r="197" spans="1:8" x14ac:dyDescent="0.3">
      <c r="A197" s="90"/>
      <c r="B197" s="90"/>
      <c r="C197" s="90"/>
      <c r="D197" s="90"/>
      <c r="E197" s="90"/>
      <c r="F197" s="90"/>
      <c r="G197" s="90"/>
      <c r="H197" s="90"/>
    </row>
    <row r="198" spans="1:8" x14ac:dyDescent="0.3">
      <c r="A198" s="90"/>
      <c r="B198" s="90"/>
      <c r="C198" s="90"/>
      <c r="D198" s="90"/>
      <c r="E198" s="90"/>
      <c r="F198" s="90"/>
      <c r="G198" s="90"/>
      <c r="H198" s="90"/>
    </row>
    <row r="199" spans="1:8" x14ac:dyDescent="0.3">
      <c r="A199" s="90"/>
      <c r="B199" s="90"/>
      <c r="C199" s="90"/>
      <c r="D199" s="90"/>
      <c r="E199" s="90"/>
      <c r="F199" s="90"/>
      <c r="G199" s="90"/>
      <c r="H199" s="90"/>
    </row>
    <row r="200" spans="1:8" x14ac:dyDescent="0.3">
      <c r="A200" s="90"/>
      <c r="B200" s="90"/>
      <c r="C200" s="90"/>
      <c r="D200" s="90"/>
      <c r="E200" s="90"/>
      <c r="F200" s="90"/>
      <c r="G200" s="90"/>
      <c r="H200" s="90"/>
    </row>
    <row r="201" spans="1:8" x14ac:dyDescent="0.3">
      <c r="A201" s="90"/>
      <c r="B201" s="90"/>
      <c r="C201" s="90"/>
      <c r="D201" s="90"/>
      <c r="E201" s="90"/>
      <c r="F201" s="90"/>
      <c r="G201" s="90"/>
      <c r="H201" s="90"/>
    </row>
    <row r="202" spans="1:8" x14ac:dyDescent="0.3">
      <c r="A202" s="90"/>
      <c r="B202" s="90"/>
      <c r="C202" s="90"/>
      <c r="D202" s="90"/>
      <c r="E202" s="90"/>
      <c r="F202" s="90"/>
      <c r="G202" s="90"/>
      <c r="H202" s="90"/>
    </row>
    <row r="203" spans="1:8" x14ac:dyDescent="0.3">
      <c r="A203" s="90"/>
      <c r="B203" s="90"/>
      <c r="C203" s="90"/>
      <c r="D203" s="90"/>
      <c r="E203" s="90"/>
      <c r="F203" s="90"/>
      <c r="G203" s="90"/>
      <c r="H203" s="90"/>
    </row>
    <row r="204" spans="1:8" x14ac:dyDescent="0.3">
      <c r="A204" s="90"/>
      <c r="B204" s="90"/>
      <c r="C204" s="90"/>
      <c r="D204" s="90"/>
      <c r="E204" s="90"/>
      <c r="F204" s="90"/>
      <c r="G204" s="90"/>
      <c r="H204" s="90"/>
    </row>
    <row r="205" spans="1:8" x14ac:dyDescent="0.3">
      <c r="A205" s="90"/>
      <c r="B205" s="90"/>
      <c r="C205" s="90"/>
      <c r="D205" s="90"/>
      <c r="E205" s="90"/>
      <c r="F205" s="90"/>
      <c r="G205" s="90"/>
      <c r="H205" s="90"/>
    </row>
    <row r="206" spans="1:8" x14ac:dyDescent="0.3">
      <c r="A206" s="90"/>
      <c r="B206" s="90"/>
      <c r="C206" s="90"/>
      <c r="D206" s="90"/>
      <c r="E206" s="90"/>
      <c r="F206" s="90"/>
      <c r="G206" s="90"/>
      <c r="H206" s="90"/>
    </row>
    <row r="207" spans="1:8" x14ac:dyDescent="0.3">
      <c r="A207" s="90"/>
      <c r="B207" s="90"/>
      <c r="C207" s="90"/>
      <c r="D207" s="90"/>
      <c r="E207" s="90"/>
      <c r="F207" s="90"/>
      <c r="G207" s="90"/>
      <c r="H207" s="90"/>
    </row>
    <row r="208" spans="1:8" x14ac:dyDescent="0.3">
      <c r="A208" s="90"/>
      <c r="B208" s="90"/>
      <c r="C208" s="90"/>
      <c r="D208" s="90"/>
      <c r="E208" s="90"/>
      <c r="F208" s="90"/>
      <c r="G208" s="90"/>
      <c r="H208" s="90"/>
    </row>
    <row r="209" spans="1:8" x14ac:dyDescent="0.3">
      <c r="A209" s="90"/>
      <c r="B209" s="90"/>
      <c r="C209" s="90"/>
      <c r="D209" s="90"/>
      <c r="E209" s="90"/>
      <c r="F209" s="90"/>
      <c r="G209" s="90"/>
      <c r="H209" s="90"/>
    </row>
    <row r="210" spans="1:8" x14ac:dyDescent="0.3">
      <c r="A210" s="90"/>
      <c r="B210" s="90"/>
      <c r="C210" s="90"/>
      <c r="D210" s="90"/>
      <c r="E210" s="90"/>
      <c r="F210" s="90"/>
      <c r="G210" s="90"/>
      <c r="H210" s="90"/>
    </row>
    <row r="211" spans="1:8" x14ac:dyDescent="0.3">
      <c r="A211" s="90"/>
      <c r="B211" s="90"/>
      <c r="C211" s="90"/>
      <c r="D211" s="90"/>
      <c r="E211" s="90"/>
      <c r="F211" s="90"/>
      <c r="G211" s="90"/>
      <c r="H211" s="90"/>
    </row>
    <row r="212" spans="1:8" x14ac:dyDescent="0.3">
      <c r="A212" s="90"/>
      <c r="B212" s="90"/>
      <c r="C212" s="90"/>
      <c r="D212" s="90"/>
      <c r="E212" s="90"/>
      <c r="F212" s="90"/>
      <c r="G212" s="90"/>
      <c r="H212" s="90"/>
    </row>
    <row r="213" spans="1:8" x14ac:dyDescent="0.3">
      <c r="A213" s="90"/>
      <c r="B213" s="90"/>
      <c r="C213" s="90"/>
      <c r="D213" s="90"/>
      <c r="E213" s="90"/>
      <c r="F213" s="90"/>
      <c r="G213" s="90"/>
      <c r="H213" s="90"/>
    </row>
    <row r="214" spans="1:8" x14ac:dyDescent="0.3">
      <c r="A214" s="90"/>
      <c r="B214" s="90"/>
      <c r="C214" s="90"/>
      <c r="D214" s="90"/>
      <c r="E214" s="90"/>
      <c r="F214" s="90"/>
      <c r="G214" s="90"/>
      <c r="H214" s="90"/>
    </row>
    <row r="215" spans="1:8" x14ac:dyDescent="0.3">
      <c r="A215" s="90"/>
      <c r="B215" s="90"/>
      <c r="C215" s="90"/>
      <c r="D215" s="90"/>
      <c r="E215" s="90"/>
      <c r="F215" s="90"/>
      <c r="G215" s="90"/>
      <c r="H215" s="90"/>
    </row>
    <row r="216" spans="1:8" x14ac:dyDescent="0.3">
      <c r="A216" s="90"/>
      <c r="B216" s="90"/>
      <c r="C216" s="90"/>
      <c r="D216" s="90"/>
      <c r="E216" s="90"/>
      <c r="F216" s="90"/>
      <c r="G216" s="90"/>
      <c r="H216" s="90"/>
    </row>
    <row r="217" spans="1:8" x14ac:dyDescent="0.3">
      <c r="A217" s="90"/>
      <c r="B217" s="90"/>
      <c r="C217" s="90"/>
      <c r="D217" s="90"/>
      <c r="E217" s="90"/>
      <c r="F217" s="90"/>
      <c r="G217" s="90"/>
      <c r="H217" s="90"/>
    </row>
    <row r="218" spans="1:8" x14ac:dyDescent="0.3">
      <c r="A218" s="90"/>
      <c r="B218" s="90"/>
      <c r="C218" s="90"/>
      <c r="D218" s="90"/>
      <c r="E218" s="90"/>
      <c r="F218" s="90"/>
      <c r="G218" s="90"/>
      <c r="H218" s="90"/>
    </row>
    <row r="219" spans="1:8" x14ac:dyDescent="0.3">
      <c r="A219" s="90"/>
      <c r="B219" s="90"/>
      <c r="C219" s="90"/>
      <c r="D219" s="90"/>
      <c r="E219" s="90"/>
      <c r="F219" s="90"/>
      <c r="G219" s="90"/>
      <c r="H219" s="90"/>
    </row>
    <row r="220" spans="1:8" x14ac:dyDescent="0.3">
      <c r="A220" s="90"/>
      <c r="B220" s="90"/>
      <c r="C220" s="90"/>
      <c r="D220" s="90"/>
      <c r="E220" s="90"/>
      <c r="F220" s="90"/>
      <c r="G220" s="90"/>
      <c r="H220" s="90"/>
    </row>
    <row r="221" spans="1:8" x14ac:dyDescent="0.3">
      <c r="A221" s="90"/>
      <c r="B221" s="90"/>
      <c r="C221" s="90"/>
      <c r="D221" s="90"/>
      <c r="E221" s="90"/>
      <c r="F221" s="90"/>
      <c r="G221" s="90"/>
      <c r="H221" s="90"/>
    </row>
    <row r="222" spans="1:8" x14ac:dyDescent="0.3">
      <c r="A222" s="90"/>
      <c r="B222" s="90"/>
      <c r="C222" s="90"/>
      <c r="D222" s="90"/>
      <c r="E222" s="90"/>
      <c r="F222" s="90"/>
      <c r="G222" s="90"/>
      <c r="H222" s="90"/>
    </row>
    <row r="223" spans="1:8" x14ac:dyDescent="0.3">
      <c r="A223" s="90"/>
      <c r="B223" s="90"/>
      <c r="C223" s="90"/>
      <c r="D223" s="90"/>
      <c r="E223" s="90"/>
      <c r="F223" s="90"/>
      <c r="G223" s="90"/>
      <c r="H223" s="90"/>
    </row>
    <row r="224" spans="1:8" x14ac:dyDescent="0.3">
      <c r="A224" s="90"/>
      <c r="B224" s="90"/>
      <c r="C224" s="90"/>
      <c r="D224" s="90"/>
      <c r="E224" s="90"/>
      <c r="F224" s="90"/>
      <c r="G224" s="90"/>
      <c r="H224" s="90"/>
    </row>
    <row r="225" spans="1:8" x14ac:dyDescent="0.3">
      <c r="A225" s="90"/>
      <c r="B225" s="90"/>
      <c r="C225" s="90"/>
      <c r="D225" s="90"/>
      <c r="E225" s="90"/>
      <c r="F225" s="90"/>
      <c r="G225" s="90"/>
      <c r="H225" s="90"/>
    </row>
    <row r="226" spans="1:8" x14ac:dyDescent="0.3">
      <c r="A226" s="90"/>
      <c r="B226" s="90"/>
      <c r="C226" s="90"/>
      <c r="D226" s="90"/>
      <c r="E226" s="90"/>
      <c r="F226" s="90"/>
      <c r="G226" s="90"/>
      <c r="H226" s="90"/>
    </row>
    <row r="227" spans="1:8" x14ac:dyDescent="0.3">
      <c r="A227" s="90"/>
      <c r="B227" s="90"/>
      <c r="C227" s="90"/>
      <c r="D227" s="90"/>
      <c r="E227" s="90"/>
      <c r="F227" s="90"/>
      <c r="G227" s="90"/>
      <c r="H227" s="90"/>
    </row>
    <row r="228" spans="1:8" x14ac:dyDescent="0.3">
      <c r="A228" s="90"/>
      <c r="B228" s="90"/>
      <c r="C228" s="90"/>
      <c r="D228" s="90"/>
      <c r="E228" s="90"/>
      <c r="F228" s="90"/>
      <c r="G228" s="90"/>
      <c r="H228" s="90"/>
    </row>
    <row r="229" spans="1:8" x14ac:dyDescent="0.3">
      <c r="A229" s="90"/>
      <c r="B229" s="90"/>
      <c r="C229" s="90"/>
      <c r="D229" s="90"/>
      <c r="E229" s="90"/>
      <c r="F229" s="90"/>
      <c r="G229" s="90"/>
      <c r="H229" s="90"/>
    </row>
    <row r="230" spans="1:8" x14ac:dyDescent="0.3">
      <c r="A230" s="90"/>
      <c r="B230" s="90"/>
      <c r="C230" s="90"/>
      <c r="D230" s="90"/>
      <c r="E230" s="90"/>
      <c r="F230" s="90"/>
      <c r="G230" s="90"/>
      <c r="H230" s="90"/>
    </row>
    <row r="231" spans="1:8" x14ac:dyDescent="0.3">
      <c r="A231" s="90"/>
      <c r="B231" s="90"/>
      <c r="C231" s="90"/>
      <c r="D231" s="90"/>
      <c r="E231" s="90"/>
      <c r="F231" s="90"/>
      <c r="G231" s="90"/>
      <c r="H231" s="90"/>
    </row>
    <row r="232" spans="1:8" x14ac:dyDescent="0.3">
      <c r="A232" s="90"/>
      <c r="B232" s="90"/>
      <c r="C232" s="90"/>
      <c r="D232" s="90"/>
      <c r="E232" s="90"/>
      <c r="F232" s="90"/>
      <c r="G232" s="90"/>
      <c r="H232" s="90"/>
    </row>
    <row r="233" spans="1:8" x14ac:dyDescent="0.3">
      <c r="A233" s="90"/>
      <c r="B233" s="90"/>
      <c r="C233" s="90"/>
      <c r="D233" s="90"/>
      <c r="E233" s="90"/>
      <c r="F233" s="90"/>
      <c r="G233" s="90"/>
      <c r="H233" s="90"/>
    </row>
    <row r="234" spans="1:8" x14ac:dyDescent="0.3">
      <c r="A234" s="90"/>
      <c r="B234" s="90"/>
      <c r="C234" s="90"/>
      <c r="D234" s="90"/>
      <c r="E234" s="90"/>
      <c r="F234" s="90"/>
      <c r="G234" s="90"/>
      <c r="H234" s="90"/>
    </row>
    <row r="235" spans="1:8" x14ac:dyDescent="0.3">
      <c r="A235" s="90"/>
      <c r="B235" s="90"/>
      <c r="C235" s="90"/>
      <c r="D235" s="90"/>
      <c r="E235" s="90"/>
      <c r="F235" s="90"/>
      <c r="G235" s="90"/>
      <c r="H235" s="90"/>
    </row>
    <row r="236" spans="1:8" x14ac:dyDescent="0.3">
      <c r="A236" s="90"/>
      <c r="B236" s="90"/>
      <c r="C236" s="90"/>
      <c r="D236" s="90"/>
      <c r="E236" s="90"/>
      <c r="F236" s="90"/>
      <c r="G236" s="90"/>
      <c r="H236" s="90"/>
    </row>
    <row r="237" spans="1:8" x14ac:dyDescent="0.3">
      <c r="A237" s="90"/>
      <c r="B237" s="90"/>
      <c r="C237" s="90"/>
      <c r="D237" s="90"/>
      <c r="E237" s="90"/>
      <c r="F237" s="90"/>
      <c r="G237" s="90"/>
      <c r="H237" s="90"/>
    </row>
    <row r="238" spans="1:8" x14ac:dyDescent="0.3">
      <c r="A238" s="90"/>
      <c r="B238" s="90"/>
      <c r="C238" s="90"/>
      <c r="D238" s="90"/>
      <c r="E238" s="90"/>
      <c r="F238" s="90"/>
      <c r="G238" s="90"/>
      <c r="H238" s="90"/>
    </row>
    <row r="239" spans="1:8" x14ac:dyDescent="0.3">
      <c r="A239" s="90"/>
      <c r="B239" s="90"/>
      <c r="C239" s="90"/>
      <c r="D239" s="90"/>
      <c r="E239" s="90"/>
      <c r="F239" s="90"/>
      <c r="G239" s="90"/>
      <c r="H239" s="90"/>
    </row>
    <row r="240" spans="1:8" x14ac:dyDescent="0.3">
      <c r="A240" s="90"/>
      <c r="B240" s="90"/>
      <c r="C240" s="90"/>
      <c r="D240" s="90"/>
      <c r="E240" s="90"/>
      <c r="F240" s="90"/>
      <c r="G240" s="90"/>
      <c r="H240" s="90"/>
    </row>
    <row r="241" spans="1:8" x14ac:dyDescent="0.3">
      <c r="A241" s="90"/>
      <c r="B241" s="90"/>
      <c r="C241" s="90"/>
      <c r="D241" s="90"/>
      <c r="E241" s="90"/>
      <c r="F241" s="90"/>
      <c r="G241" s="90"/>
      <c r="H241" s="90"/>
    </row>
    <row r="242" spans="1:8" x14ac:dyDescent="0.3">
      <c r="A242" s="90"/>
      <c r="B242" s="90"/>
      <c r="C242" s="90"/>
      <c r="D242" s="90"/>
      <c r="E242" s="90"/>
      <c r="F242" s="90"/>
      <c r="G242" s="90"/>
      <c r="H242" s="90"/>
    </row>
    <row r="243" spans="1:8" x14ac:dyDescent="0.3">
      <c r="A243" s="90"/>
      <c r="B243" s="90"/>
      <c r="C243" s="90"/>
      <c r="D243" s="90"/>
      <c r="E243" s="90"/>
      <c r="F243" s="90"/>
      <c r="G243" s="90"/>
      <c r="H243" s="90"/>
    </row>
    <row r="244" spans="1:8" x14ac:dyDescent="0.3">
      <c r="A244" s="90"/>
      <c r="B244" s="90"/>
      <c r="C244" s="90"/>
      <c r="D244" s="90"/>
      <c r="E244" s="90"/>
      <c r="F244" s="90"/>
      <c r="G244" s="90"/>
      <c r="H244" s="90"/>
    </row>
    <row r="245" spans="1:8" x14ac:dyDescent="0.3">
      <c r="A245" s="90"/>
      <c r="B245" s="90"/>
      <c r="C245" s="90"/>
      <c r="D245" s="90"/>
      <c r="E245" s="90"/>
      <c r="F245" s="90"/>
      <c r="G245" s="90"/>
      <c r="H245" s="90"/>
    </row>
    <row r="246" spans="1:8" x14ac:dyDescent="0.3">
      <c r="A246" s="90"/>
      <c r="B246" s="90"/>
      <c r="C246" s="90"/>
      <c r="D246" s="90"/>
      <c r="E246" s="90"/>
      <c r="F246" s="90"/>
      <c r="G246" s="90"/>
      <c r="H246" s="90"/>
    </row>
    <row r="247" spans="1:8" x14ac:dyDescent="0.3">
      <c r="A247" s="90"/>
      <c r="B247" s="90"/>
      <c r="C247" s="90"/>
      <c r="D247" s="90"/>
      <c r="E247" s="90"/>
      <c r="F247" s="90"/>
      <c r="G247" s="90"/>
      <c r="H247" s="90"/>
    </row>
    <row r="248" spans="1:8" x14ac:dyDescent="0.3">
      <c r="A248" s="90"/>
      <c r="B248" s="90"/>
      <c r="C248" s="90"/>
      <c r="D248" s="90"/>
      <c r="E248" s="90"/>
      <c r="F248" s="90"/>
      <c r="G248" s="90"/>
      <c r="H248" s="90"/>
    </row>
    <row r="249" spans="1:8" x14ac:dyDescent="0.3">
      <c r="A249" s="90"/>
      <c r="B249" s="90"/>
      <c r="C249" s="90"/>
      <c r="D249" s="90"/>
      <c r="E249" s="90"/>
      <c r="F249" s="90"/>
      <c r="G249" s="90"/>
      <c r="H249" s="90"/>
    </row>
    <row r="250" spans="1:8" x14ac:dyDescent="0.3">
      <c r="A250" s="90"/>
      <c r="B250" s="90"/>
      <c r="C250" s="90"/>
      <c r="D250" s="90"/>
      <c r="E250" s="90"/>
      <c r="F250" s="90"/>
      <c r="G250" s="90"/>
      <c r="H250" s="90"/>
    </row>
    <row r="251" spans="1:8" x14ac:dyDescent="0.3">
      <c r="A251" s="90"/>
      <c r="B251" s="90"/>
      <c r="C251" s="90"/>
      <c r="D251" s="90"/>
      <c r="E251" s="90"/>
      <c r="F251" s="90"/>
      <c r="G251" s="90"/>
      <c r="H251" s="90"/>
    </row>
    <row r="252" spans="1:8" x14ac:dyDescent="0.3">
      <c r="A252" s="90"/>
      <c r="B252" s="90"/>
      <c r="C252" s="90"/>
      <c r="D252" s="90"/>
      <c r="E252" s="90"/>
      <c r="F252" s="90"/>
      <c r="G252" s="90"/>
      <c r="H252" s="90"/>
    </row>
    <row r="253" spans="1:8" x14ac:dyDescent="0.3">
      <c r="A253" s="90"/>
      <c r="B253" s="90"/>
      <c r="C253" s="90"/>
      <c r="D253" s="90"/>
      <c r="E253" s="90"/>
      <c r="F253" s="90"/>
      <c r="G253" s="90"/>
      <c r="H253" s="90"/>
    </row>
    <row r="254" spans="1:8" x14ac:dyDescent="0.3">
      <c r="A254" s="90"/>
      <c r="B254" s="90"/>
      <c r="C254" s="90"/>
      <c r="D254" s="90"/>
      <c r="E254" s="90"/>
      <c r="F254" s="90"/>
      <c r="G254" s="90"/>
      <c r="H254" s="90"/>
    </row>
    <row r="255" spans="1:8" x14ac:dyDescent="0.3">
      <c r="A255" s="90"/>
      <c r="B255" s="90"/>
      <c r="C255" s="90"/>
      <c r="D255" s="90"/>
      <c r="E255" s="90"/>
      <c r="F255" s="90"/>
      <c r="G255" s="90"/>
      <c r="H255" s="90"/>
    </row>
    <row r="256" spans="1:8" x14ac:dyDescent="0.3">
      <c r="A256" s="90"/>
      <c r="B256" s="90"/>
      <c r="C256" s="90"/>
      <c r="D256" s="90"/>
      <c r="E256" s="90"/>
      <c r="F256" s="90"/>
      <c r="G256" s="90"/>
      <c r="H256" s="90"/>
    </row>
    <row r="257" spans="1:8" x14ac:dyDescent="0.3">
      <c r="A257" s="90"/>
      <c r="B257" s="90"/>
      <c r="C257" s="90"/>
      <c r="D257" s="90"/>
      <c r="E257" s="90"/>
      <c r="F257" s="90"/>
      <c r="G257" s="90"/>
      <c r="H257" s="90"/>
    </row>
    <row r="258" spans="1:8" x14ac:dyDescent="0.3">
      <c r="A258" s="90"/>
      <c r="B258" s="90"/>
      <c r="C258" s="90"/>
      <c r="D258" s="90"/>
      <c r="E258" s="90"/>
      <c r="F258" s="90"/>
      <c r="G258" s="90"/>
      <c r="H258" s="90"/>
    </row>
    <row r="259" spans="1:8" x14ac:dyDescent="0.3">
      <c r="A259" s="90"/>
      <c r="B259" s="90"/>
      <c r="C259" s="90"/>
      <c r="D259" s="90"/>
      <c r="E259" s="90"/>
      <c r="F259" s="90"/>
      <c r="G259" s="90"/>
      <c r="H259" s="90"/>
    </row>
    <row r="260" spans="1:8" x14ac:dyDescent="0.3">
      <c r="A260" s="90"/>
      <c r="B260" s="90"/>
      <c r="C260" s="90"/>
      <c r="D260" s="90"/>
      <c r="E260" s="90"/>
      <c r="F260" s="90"/>
      <c r="G260" s="90"/>
      <c r="H260" s="90"/>
    </row>
    <row r="261" spans="1:8" x14ac:dyDescent="0.3">
      <c r="A261" s="90"/>
      <c r="B261" s="90"/>
      <c r="C261" s="90"/>
      <c r="D261" s="90"/>
      <c r="E261" s="90"/>
      <c r="F261" s="90"/>
      <c r="G261" s="90"/>
      <c r="H261" s="90"/>
    </row>
    <row r="262" spans="1:8" x14ac:dyDescent="0.3">
      <c r="A262" s="90"/>
      <c r="B262" s="90"/>
      <c r="C262" s="90"/>
      <c r="D262" s="90"/>
      <c r="E262" s="90"/>
      <c r="F262" s="90"/>
      <c r="G262" s="90"/>
      <c r="H262" s="90"/>
    </row>
    <row r="263" spans="1:8" x14ac:dyDescent="0.3">
      <c r="A263" s="90"/>
      <c r="B263" s="90"/>
      <c r="C263" s="90"/>
      <c r="D263" s="90"/>
      <c r="E263" s="90"/>
      <c r="F263" s="90"/>
      <c r="G263" s="90"/>
      <c r="H263" s="90"/>
    </row>
    <row r="264" spans="1:8" x14ac:dyDescent="0.3">
      <c r="A264" s="90"/>
      <c r="B264" s="90"/>
      <c r="C264" s="90"/>
      <c r="D264" s="90"/>
      <c r="E264" s="90"/>
      <c r="F264" s="90"/>
      <c r="G264" s="90"/>
      <c r="H264" s="90"/>
    </row>
    <row r="265" spans="1:8" x14ac:dyDescent="0.3">
      <c r="A265" s="90"/>
      <c r="B265" s="90"/>
      <c r="C265" s="90"/>
      <c r="D265" s="90"/>
      <c r="E265" s="90"/>
      <c r="F265" s="90"/>
      <c r="G265" s="90"/>
      <c r="H265" s="90"/>
    </row>
    <row r="266" spans="1:8" x14ac:dyDescent="0.3">
      <c r="A266" s="90"/>
      <c r="B266" s="90"/>
      <c r="C266" s="90"/>
      <c r="D266" s="90"/>
      <c r="E266" s="90"/>
      <c r="F266" s="90"/>
      <c r="G266" s="90"/>
      <c r="H266" s="90"/>
    </row>
    <row r="267" spans="1:8" x14ac:dyDescent="0.3">
      <c r="A267" s="90"/>
      <c r="B267" s="90"/>
      <c r="C267" s="90"/>
      <c r="D267" s="90"/>
      <c r="E267" s="90"/>
      <c r="F267" s="90"/>
      <c r="G267" s="90"/>
      <c r="H267" s="90"/>
    </row>
    <row r="268" spans="1:8" x14ac:dyDescent="0.3">
      <c r="A268" s="90"/>
      <c r="B268" s="90"/>
      <c r="C268" s="90"/>
      <c r="D268" s="90"/>
      <c r="E268" s="90"/>
      <c r="F268" s="90"/>
      <c r="G268" s="90"/>
      <c r="H268" s="90"/>
    </row>
    <row r="269" spans="1:8" x14ac:dyDescent="0.3">
      <c r="A269" s="90"/>
      <c r="B269" s="90"/>
      <c r="C269" s="90"/>
      <c r="D269" s="90"/>
      <c r="E269" s="90"/>
      <c r="F269" s="90"/>
      <c r="G269" s="90"/>
      <c r="H269" s="90"/>
    </row>
    <row r="270" spans="1:8" x14ac:dyDescent="0.3">
      <c r="A270" s="90"/>
      <c r="B270" s="90"/>
      <c r="C270" s="90"/>
      <c r="D270" s="90"/>
      <c r="E270" s="90"/>
      <c r="F270" s="90"/>
      <c r="G270" s="90"/>
      <c r="H270" s="90"/>
    </row>
    <row r="271" spans="1:8" x14ac:dyDescent="0.3">
      <c r="A271" s="90"/>
      <c r="B271" s="90"/>
      <c r="C271" s="90"/>
      <c r="D271" s="90"/>
      <c r="E271" s="90"/>
      <c r="F271" s="90"/>
      <c r="G271" s="90"/>
      <c r="H271" s="90"/>
    </row>
    <row r="272" spans="1:8" x14ac:dyDescent="0.3">
      <c r="A272" s="90"/>
      <c r="B272" s="90"/>
      <c r="C272" s="90"/>
      <c r="D272" s="90"/>
      <c r="E272" s="90"/>
      <c r="F272" s="90"/>
      <c r="G272" s="90"/>
      <c r="H272" s="90"/>
    </row>
    <row r="273" spans="1:8" x14ac:dyDescent="0.3">
      <c r="A273" s="90"/>
      <c r="B273" s="90"/>
      <c r="C273" s="90"/>
      <c r="D273" s="90"/>
      <c r="E273" s="90"/>
      <c r="F273" s="90"/>
      <c r="G273" s="90"/>
      <c r="H273" s="90"/>
    </row>
    <row r="274" spans="1:8" x14ac:dyDescent="0.3">
      <c r="A274" s="90"/>
      <c r="B274" s="90"/>
      <c r="C274" s="90"/>
      <c r="D274" s="90"/>
      <c r="E274" s="90"/>
      <c r="F274" s="90"/>
      <c r="G274" s="90"/>
      <c r="H274" s="90"/>
    </row>
    <row r="275" spans="1:8" x14ac:dyDescent="0.3">
      <c r="A275" s="90"/>
      <c r="B275" s="90"/>
      <c r="C275" s="90"/>
      <c r="D275" s="90"/>
      <c r="E275" s="90"/>
      <c r="F275" s="90"/>
      <c r="G275" s="90"/>
      <c r="H275" s="90"/>
    </row>
    <row r="276" spans="1:8" x14ac:dyDescent="0.3">
      <c r="A276" s="90"/>
      <c r="B276" s="90"/>
      <c r="C276" s="90"/>
      <c r="D276" s="90"/>
      <c r="E276" s="90"/>
      <c r="F276" s="90"/>
      <c r="G276" s="90"/>
      <c r="H276" s="90"/>
    </row>
    <row r="277" spans="1:8" x14ac:dyDescent="0.3">
      <c r="A277" s="90"/>
      <c r="B277" s="90"/>
      <c r="C277" s="90"/>
      <c r="D277" s="90"/>
      <c r="E277" s="90"/>
      <c r="F277" s="90"/>
      <c r="G277" s="90"/>
      <c r="H277" s="90"/>
    </row>
    <row r="278" spans="1:8" x14ac:dyDescent="0.3">
      <c r="A278" s="90"/>
      <c r="B278" s="90"/>
      <c r="C278" s="90"/>
      <c r="D278" s="90"/>
      <c r="E278" s="90"/>
      <c r="F278" s="90"/>
      <c r="G278" s="90"/>
      <c r="H278" s="90"/>
    </row>
    <row r="279" spans="1:8" x14ac:dyDescent="0.3">
      <c r="A279" s="90"/>
      <c r="B279" s="90"/>
      <c r="C279" s="90"/>
      <c r="D279" s="90"/>
      <c r="E279" s="90"/>
      <c r="F279" s="90"/>
      <c r="G279" s="90"/>
      <c r="H279" s="90"/>
    </row>
    <row r="280" spans="1:8" x14ac:dyDescent="0.3">
      <c r="A280" s="90"/>
      <c r="B280" s="90"/>
      <c r="C280" s="90"/>
      <c r="D280" s="90"/>
      <c r="E280" s="90"/>
      <c r="F280" s="90"/>
      <c r="G280" s="90"/>
      <c r="H280" s="90"/>
    </row>
    <row r="281" spans="1:8" x14ac:dyDescent="0.3">
      <c r="A281" s="90"/>
      <c r="B281" s="90"/>
      <c r="C281" s="90"/>
      <c r="D281" s="90"/>
      <c r="E281" s="90"/>
      <c r="F281" s="90"/>
      <c r="G281" s="90"/>
      <c r="H281" s="90"/>
    </row>
    <row r="282" spans="1:8" x14ac:dyDescent="0.3">
      <c r="A282" s="90"/>
      <c r="B282" s="90"/>
      <c r="C282" s="90"/>
      <c r="D282" s="90"/>
      <c r="E282" s="90"/>
      <c r="F282" s="90"/>
      <c r="G282" s="90"/>
      <c r="H282" s="90"/>
    </row>
    <row r="283" spans="1:8" x14ac:dyDescent="0.3">
      <c r="A283" s="90"/>
      <c r="B283" s="90"/>
      <c r="C283" s="90"/>
      <c r="D283" s="90"/>
      <c r="E283" s="90"/>
      <c r="F283" s="90"/>
      <c r="G283" s="90"/>
      <c r="H283" s="90"/>
    </row>
    <row r="284" spans="1:8" x14ac:dyDescent="0.3">
      <c r="A284" s="90"/>
      <c r="B284" s="90"/>
      <c r="C284" s="90"/>
      <c r="D284" s="90"/>
      <c r="E284" s="90"/>
      <c r="F284" s="90"/>
      <c r="G284" s="90"/>
      <c r="H284" s="90"/>
    </row>
    <row r="285" spans="1:8" x14ac:dyDescent="0.3">
      <c r="A285" s="90"/>
      <c r="B285" s="90"/>
      <c r="C285" s="90"/>
      <c r="D285" s="90"/>
      <c r="E285" s="90"/>
      <c r="F285" s="90"/>
      <c r="G285" s="90"/>
      <c r="H285" s="90"/>
    </row>
    <row r="286" spans="1:8" x14ac:dyDescent="0.3">
      <c r="A286" s="90"/>
      <c r="B286" s="90"/>
      <c r="C286" s="90"/>
      <c r="D286" s="90"/>
      <c r="E286" s="90"/>
      <c r="F286" s="90"/>
      <c r="G286" s="90"/>
      <c r="H286" s="90"/>
    </row>
    <row r="287" spans="1:8" x14ac:dyDescent="0.3">
      <c r="A287" s="90"/>
      <c r="B287" s="90"/>
      <c r="C287" s="90"/>
      <c r="D287" s="90"/>
      <c r="E287" s="90"/>
      <c r="F287" s="90"/>
      <c r="G287" s="90"/>
      <c r="H287" s="90"/>
    </row>
    <row r="288" spans="1:8" x14ac:dyDescent="0.3">
      <c r="A288" s="90"/>
      <c r="B288" s="90"/>
      <c r="C288" s="90"/>
      <c r="D288" s="90"/>
      <c r="E288" s="90"/>
      <c r="F288" s="90"/>
      <c r="G288" s="90"/>
      <c r="H288" s="90"/>
    </row>
    <row r="289" spans="1:8" x14ac:dyDescent="0.3">
      <c r="A289" s="90"/>
      <c r="B289" s="90"/>
      <c r="C289" s="90"/>
      <c r="D289" s="90"/>
      <c r="E289" s="90"/>
      <c r="F289" s="90"/>
      <c r="G289" s="90"/>
      <c r="H289" s="90"/>
    </row>
    <row r="290" spans="1:8" x14ac:dyDescent="0.3">
      <c r="A290" s="90"/>
      <c r="B290" s="90"/>
      <c r="C290" s="90"/>
      <c r="D290" s="90"/>
      <c r="E290" s="90"/>
      <c r="F290" s="90"/>
      <c r="G290" s="90"/>
      <c r="H290" s="90"/>
    </row>
    <row r="291" spans="1:8" x14ac:dyDescent="0.3">
      <c r="A291" s="90"/>
      <c r="B291" s="90"/>
      <c r="C291" s="90"/>
      <c r="D291" s="90"/>
      <c r="E291" s="90"/>
      <c r="F291" s="90"/>
      <c r="G291" s="90"/>
      <c r="H291" s="90"/>
    </row>
    <row r="292" spans="1:8" x14ac:dyDescent="0.3">
      <c r="A292" s="90"/>
      <c r="B292" s="90"/>
      <c r="C292" s="90"/>
      <c r="D292" s="90"/>
      <c r="E292" s="90"/>
      <c r="F292" s="90"/>
      <c r="G292" s="90"/>
      <c r="H292" s="90"/>
    </row>
    <row r="293" spans="1:8" x14ac:dyDescent="0.3">
      <c r="A293" s="90"/>
      <c r="B293" s="90"/>
      <c r="C293" s="90"/>
      <c r="D293" s="90"/>
      <c r="E293" s="90"/>
      <c r="F293" s="90"/>
      <c r="G293" s="90"/>
      <c r="H293" s="90"/>
    </row>
    <row r="294" spans="1:8" x14ac:dyDescent="0.3">
      <c r="A294" s="90"/>
      <c r="B294" s="90"/>
      <c r="C294" s="90"/>
      <c r="D294" s="90"/>
      <c r="E294" s="90"/>
      <c r="F294" s="90"/>
      <c r="G294" s="90"/>
      <c r="H294" s="90"/>
    </row>
    <row r="295" spans="1:8" x14ac:dyDescent="0.3">
      <c r="A295" s="90"/>
      <c r="B295" s="90"/>
      <c r="C295" s="90"/>
      <c r="D295" s="90"/>
      <c r="E295" s="90"/>
      <c r="F295" s="90"/>
      <c r="G295" s="90"/>
      <c r="H295" s="90"/>
    </row>
    <row r="296" spans="1:8" x14ac:dyDescent="0.3">
      <c r="A296" s="90"/>
      <c r="B296" s="90"/>
      <c r="C296" s="90"/>
      <c r="D296" s="90"/>
      <c r="E296" s="90"/>
      <c r="F296" s="90"/>
      <c r="G296" s="90"/>
      <c r="H296" s="90"/>
    </row>
    <row r="297" spans="1:8" x14ac:dyDescent="0.3">
      <c r="A297" s="90"/>
      <c r="B297" s="90"/>
      <c r="C297" s="90"/>
      <c r="D297" s="90"/>
      <c r="E297" s="90"/>
      <c r="F297" s="90"/>
      <c r="G297" s="90"/>
      <c r="H297" s="90"/>
    </row>
    <row r="298" spans="1:8" x14ac:dyDescent="0.3">
      <c r="A298" s="90"/>
      <c r="B298" s="90"/>
      <c r="C298" s="90"/>
      <c r="D298" s="90"/>
      <c r="E298" s="90"/>
      <c r="F298" s="90"/>
      <c r="G298" s="90"/>
      <c r="H298" s="90"/>
    </row>
    <row r="299" spans="1:8" x14ac:dyDescent="0.3">
      <c r="A299" s="90"/>
      <c r="B299" s="90"/>
      <c r="C299" s="90"/>
      <c r="D299" s="90"/>
      <c r="E299" s="90"/>
      <c r="F299" s="90"/>
      <c r="G299" s="90"/>
      <c r="H299" s="90"/>
    </row>
    <row r="300" spans="1:8" x14ac:dyDescent="0.3">
      <c r="A300" s="90"/>
      <c r="B300" s="90"/>
      <c r="C300" s="90"/>
      <c r="D300" s="90"/>
      <c r="E300" s="90"/>
      <c r="F300" s="90"/>
      <c r="G300" s="90"/>
      <c r="H300" s="90"/>
    </row>
    <row r="301" spans="1:8" x14ac:dyDescent="0.3">
      <c r="A301" s="90"/>
      <c r="B301" s="90"/>
      <c r="C301" s="90"/>
      <c r="D301" s="90"/>
      <c r="E301" s="90"/>
      <c r="F301" s="90"/>
      <c r="G301" s="90"/>
      <c r="H301" s="90"/>
    </row>
    <row r="302" spans="1:8" x14ac:dyDescent="0.3">
      <c r="A302" s="90"/>
      <c r="B302" s="90"/>
      <c r="C302" s="90"/>
      <c r="D302" s="90"/>
      <c r="E302" s="90"/>
      <c r="F302" s="90"/>
      <c r="G302" s="90"/>
      <c r="H302" s="90"/>
    </row>
    <row r="303" spans="1:8" x14ac:dyDescent="0.3">
      <c r="A303" s="90"/>
      <c r="B303" s="90"/>
      <c r="C303" s="90"/>
      <c r="D303" s="90"/>
      <c r="E303" s="90"/>
      <c r="F303" s="90"/>
      <c r="G303" s="90"/>
      <c r="H303" s="90"/>
    </row>
    <row r="304" spans="1:8" x14ac:dyDescent="0.3">
      <c r="A304" s="90"/>
      <c r="B304" s="90"/>
      <c r="C304" s="90"/>
      <c r="D304" s="90"/>
      <c r="E304" s="90"/>
      <c r="F304" s="90"/>
      <c r="G304" s="90"/>
      <c r="H304" s="90"/>
    </row>
    <row r="305" spans="1:8" x14ac:dyDescent="0.3">
      <c r="A305" s="90"/>
      <c r="B305" s="90"/>
      <c r="C305" s="90"/>
      <c r="D305" s="90"/>
      <c r="E305" s="90"/>
      <c r="F305" s="90"/>
      <c r="G305" s="90"/>
      <c r="H305" s="90"/>
    </row>
    <row r="306" spans="1:8" x14ac:dyDescent="0.3">
      <c r="A306" s="90"/>
      <c r="B306" s="90"/>
      <c r="C306" s="90"/>
      <c r="D306" s="90"/>
      <c r="E306" s="90"/>
      <c r="F306" s="90"/>
      <c r="G306" s="90"/>
      <c r="H306" s="90"/>
    </row>
    <row r="307" spans="1:8" x14ac:dyDescent="0.3">
      <c r="A307" s="90"/>
      <c r="B307" s="90"/>
      <c r="C307" s="90"/>
      <c r="D307" s="90"/>
      <c r="E307" s="90"/>
      <c r="F307" s="90"/>
      <c r="G307" s="90"/>
      <c r="H307" s="90"/>
    </row>
    <row r="308" spans="1:8" x14ac:dyDescent="0.3">
      <c r="A308" s="90"/>
      <c r="B308" s="90"/>
      <c r="C308" s="90"/>
      <c r="D308" s="90"/>
      <c r="E308" s="90"/>
      <c r="F308" s="90"/>
      <c r="G308" s="90"/>
      <c r="H308" s="90"/>
    </row>
    <row r="309" spans="1:8" x14ac:dyDescent="0.3">
      <c r="A309" s="90"/>
      <c r="B309" s="90"/>
      <c r="C309" s="90"/>
      <c r="D309" s="90"/>
      <c r="E309" s="90"/>
      <c r="F309" s="90"/>
      <c r="G309" s="90"/>
      <c r="H309" s="90"/>
    </row>
    <row r="310" spans="1:8" x14ac:dyDescent="0.3">
      <c r="A310" s="90"/>
      <c r="B310" s="90"/>
      <c r="C310" s="90"/>
      <c r="D310" s="90"/>
      <c r="E310" s="90"/>
      <c r="F310" s="90"/>
      <c r="G310" s="90"/>
      <c r="H310" s="90"/>
    </row>
    <row r="311" spans="1:8" x14ac:dyDescent="0.3">
      <c r="A311" s="90"/>
      <c r="B311" s="90"/>
      <c r="C311" s="90"/>
      <c r="D311" s="90"/>
      <c r="E311" s="90"/>
      <c r="F311" s="90"/>
      <c r="G311" s="90"/>
      <c r="H311" s="90"/>
    </row>
    <row r="312" spans="1:8" x14ac:dyDescent="0.3">
      <c r="A312" s="90"/>
      <c r="B312" s="90"/>
      <c r="C312" s="90"/>
      <c r="D312" s="90"/>
      <c r="E312" s="90"/>
      <c r="F312" s="90"/>
      <c r="G312" s="90"/>
      <c r="H312" s="90"/>
    </row>
    <row r="313" spans="1:8" x14ac:dyDescent="0.3">
      <c r="A313" s="90"/>
      <c r="B313" s="90"/>
      <c r="C313" s="90"/>
      <c r="D313" s="90"/>
      <c r="E313" s="90"/>
      <c r="F313" s="90"/>
      <c r="G313" s="90"/>
      <c r="H313" s="90"/>
    </row>
    <row r="314" spans="1:8" x14ac:dyDescent="0.3">
      <c r="A314" s="90"/>
      <c r="B314" s="90"/>
      <c r="C314" s="90"/>
      <c r="D314" s="90"/>
      <c r="E314" s="90"/>
      <c r="F314" s="90"/>
      <c r="G314" s="90"/>
      <c r="H314" s="90"/>
    </row>
    <row r="315" spans="1:8" x14ac:dyDescent="0.3">
      <c r="A315" s="90"/>
      <c r="B315" s="90"/>
      <c r="C315" s="90"/>
      <c r="D315" s="90"/>
      <c r="E315" s="90"/>
      <c r="F315" s="90"/>
      <c r="G315" s="90"/>
      <c r="H315" s="90"/>
    </row>
    <row r="316" spans="1:8" x14ac:dyDescent="0.3">
      <c r="A316" s="90"/>
      <c r="B316" s="90"/>
      <c r="C316" s="90"/>
      <c r="D316" s="90"/>
      <c r="E316" s="90"/>
      <c r="F316" s="90"/>
      <c r="G316" s="90"/>
      <c r="H316" s="90"/>
    </row>
    <row r="317" spans="1:8" x14ac:dyDescent="0.3">
      <c r="A317" s="90"/>
      <c r="B317" s="90"/>
      <c r="C317" s="90"/>
      <c r="D317" s="90"/>
      <c r="E317" s="90"/>
      <c r="F317" s="90"/>
      <c r="G317" s="90"/>
      <c r="H317" s="90"/>
    </row>
    <row r="318" spans="1:8" x14ac:dyDescent="0.3">
      <c r="A318" s="90"/>
      <c r="B318" s="90"/>
      <c r="C318" s="90"/>
      <c r="D318" s="90"/>
      <c r="E318" s="90"/>
      <c r="F318" s="90"/>
      <c r="G318" s="90"/>
      <c r="H318" s="90"/>
    </row>
    <row r="319" spans="1:8" x14ac:dyDescent="0.3">
      <c r="A319" s="90"/>
      <c r="B319" s="90"/>
      <c r="C319" s="90"/>
      <c r="D319" s="90"/>
      <c r="E319" s="90"/>
      <c r="F319" s="90"/>
      <c r="G319" s="90"/>
      <c r="H319" s="90"/>
    </row>
    <row r="320" spans="1:8" x14ac:dyDescent="0.3">
      <c r="A320" s="90"/>
      <c r="B320" s="90"/>
      <c r="C320" s="90"/>
      <c r="D320" s="90"/>
      <c r="E320" s="90"/>
      <c r="F320" s="90"/>
      <c r="G320" s="90"/>
      <c r="H320" s="90"/>
    </row>
    <row r="321" spans="1:8" x14ac:dyDescent="0.3">
      <c r="A321" s="90"/>
      <c r="B321" s="90"/>
      <c r="C321" s="90"/>
      <c r="D321" s="90"/>
      <c r="E321" s="90"/>
      <c r="F321" s="90"/>
      <c r="G321" s="90"/>
      <c r="H321" s="90"/>
    </row>
    <row r="322" spans="1:8" x14ac:dyDescent="0.3">
      <c r="A322" s="90"/>
      <c r="B322" s="90"/>
      <c r="C322" s="90"/>
      <c r="D322" s="90"/>
      <c r="E322" s="90"/>
      <c r="F322" s="90"/>
      <c r="G322" s="90"/>
      <c r="H322" s="90"/>
    </row>
    <row r="323" spans="1:8" x14ac:dyDescent="0.3">
      <c r="A323" s="90"/>
      <c r="B323" s="90"/>
      <c r="C323" s="90"/>
      <c r="D323" s="90"/>
      <c r="E323" s="90"/>
      <c r="F323" s="90"/>
      <c r="G323" s="90"/>
      <c r="H323" s="90"/>
    </row>
    <row r="324" spans="1:8" x14ac:dyDescent="0.3">
      <c r="A324" s="90"/>
      <c r="B324" s="90"/>
      <c r="C324" s="90"/>
      <c r="D324" s="90"/>
      <c r="E324" s="90"/>
      <c r="F324" s="90"/>
      <c r="G324" s="90"/>
      <c r="H324" s="90"/>
    </row>
    <row r="325" spans="1:8" x14ac:dyDescent="0.3">
      <c r="A325" s="90"/>
      <c r="B325" s="90"/>
      <c r="C325" s="90"/>
      <c r="D325" s="90"/>
      <c r="E325" s="90"/>
      <c r="F325" s="90"/>
      <c r="G325" s="90"/>
      <c r="H325" s="90"/>
    </row>
    <row r="326" spans="1:8" x14ac:dyDescent="0.3">
      <c r="A326" s="90"/>
      <c r="B326" s="90"/>
      <c r="C326" s="90"/>
      <c r="D326" s="90"/>
      <c r="E326" s="90"/>
      <c r="F326" s="90"/>
      <c r="G326" s="90"/>
      <c r="H326" s="90"/>
    </row>
    <row r="327" spans="1:8" x14ac:dyDescent="0.3">
      <c r="A327" s="90"/>
      <c r="B327" s="90"/>
      <c r="C327" s="90"/>
      <c r="D327" s="90"/>
      <c r="E327" s="90"/>
      <c r="F327" s="90"/>
      <c r="G327" s="90"/>
      <c r="H327" s="90"/>
    </row>
    <row r="328" spans="1:8" x14ac:dyDescent="0.3">
      <c r="A328" s="90"/>
      <c r="B328" s="90"/>
      <c r="C328" s="90"/>
      <c r="D328" s="90"/>
      <c r="E328" s="90"/>
      <c r="F328" s="90"/>
      <c r="G328" s="90"/>
      <c r="H328" s="90"/>
    </row>
    <row r="329" spans="1:8" x14ac:dyDescent="0.3">
      <c r="A329" s="90"/>
      <c r="B329" s="90"/>
      <c r="C329" s="90"/>
      <c r="D329" s="90"/>
      <c r="E329" s="90"/>
      <c r="F329" s="90"/>
      <c r="G329" s="90"/>
      <c r="H329" s="90"/>
    </row>
    <row r="330" spans="1:8" x14ac:dyDescent="0.3">
      <c r="A330" s="90"/>
      <c r="B330" s="90"/>
      <c r="C330" s="90"/>
      <c r="D330" s="90"/>
      <c r="E330" s="90"/>
      <c r="F330" s="90"/>
      <c r="G330" s="90"/>
      <c r="H330" s="90"/>
    </row>
    <row r="331" spans="1:8" x14ac:dyDescent="0.3">
      <c r="A331" s="90"/>
      <c r="B331" s="90"/>
      <c r="C331" s="90"/>
      <c r="D331" s="90"/>
      <c r="E331" s="90"/>
      <c r="F331" s="90"/>
      <c r="G331" s="90"/>
      <c r="H331" s="90"/>
    </row>
    <row r="332" spans="1:8" x14ac:dyDescent="0.3">
      <c r="A332" s="90"/>
      <c r="B332" s="90"/>
      <c r="C332" s="90"/>
      <c r="D332" s="90"/>
      <c r="E332" s="90"/>
      <c r="F332" s="90"/>
      <c r="G332" s="90"/>
      <c r="H332" s="90"/>
    </row>
    <row r="333" spans="1:8" x14ac:dyDescent="0.3">
      <c r="A333" s="90"/>
      <c r="B333" s="90"/>
      <c r="C333" s="90"/>
      <c r="D333" s="90"/>
      <c r="E333" s="90"/>
      <c r="F333" s="90"/>
      <c r="G333" s="90"/>
      <c r="H333" s="90"/>
    </row>
    <row r="334" spans="1:8" x14ac:dyDescent="0.3">
      <c r="A334" s="90"/>
      <c r="B334" s="90"/>
      <c r="C334" s="90"/>
      <c r="D334" s="90"/>
      <c r="E334" s="90"/>
      <c r="F334" s="90"/>
      <c r="G334" s="90"/>
      <c r="H334" s="90"/>
    </row>
    <row r="335" spans="1:8" x14ac:dyDescent="0.3">
      <c r="A335" s="90"/>
      <c r="B335" s="90"/>
      <c r="C335" s="90"/>
      <c r="D335" s="90"/>
      <c r="E335" s="90"/>
      <c r="F335" s="90"/>
      <c r="G335" s="90"/>
      <c r="H335" s="90"/>
    </row>
    <row r="336" spans="1:8" x14ac:dyDescent="0.3">
      <c r="A336" s="90"/>
      <c r="B336" s="90"/>
      <c r="C336" s="90"/>
      <c r="D336" s="90"/>
      <c r="E336" s="90"/>
      <c r="F336" s="90"/>
      <c r="G336" s="90"/>
      <c r="H336" s="90"/>
    </row>
    <row r="337" spans="1:8" x14ac:dyDescent="0.3">
      <c r="A337" s="90"/>
      <c r="B337" s="90"/>
      <c r="C337" s="90"/>
      <c r="D337" s="90"/>
      <c r="E337" s="90"/>
      <c r="F337" s="90"/>
      <c r="G337" s="90"/>
      <c r="H337" s="90"/>
    </row>
    <row r="338" spans="1:8" x14ac:dyDescent="0.3">
      <c r="A338" s="90"/>
      <c r="B338" s="90"/>
      <c r="C338" s="90"/>
      <c r="D338" s="90"/>
      <c r="E338" s="90"/>
      <c r="F338" s="90"/>
      <c r="G338" s="90"/>
      <c r="H338" s="90"/>
    </row>
    <row r="339" spans="1:8" x14ac:dyDescent="0.3">
      <c r="A339" s="90"/>
      <c r="B339" s="90"/>
      <c r="C339" s="90"/>
      <c r="D339" s="90"/>
      <c r="E339" s="90"/>
      <c r="F339" s="90"/>
      <c r="G339" s="90"/>
      <c r="H339" s="90"/>
    </row>
    <row r="340" spans="1:8" x14ac:dyDescent="0.3">
      <c r="A340" s="90"/>
      <c r="B340" s="90"/>
      <c r="C340" s="90"/>
      <c r="D340" s="90"/>
      <c r="E340" s="90"/>
      <c r="F340" s="90"/>
      <c r="G340" s="90"/>
      <c r="H340" s="90"/>
    </row>
    <row r="341" spans="1:8" x14ac:dyDescent="0.3">
      <c r="A341" s="90"/>
      <c r="B341" s="90"/>
      <c r="C341" s="90"/>
      <c r="D341" s="90"/>
      <c r="E341" s="90"/>
      <c r="F341" s="90"/>
      <c r="G341" s="90"/>
      <c r="H341" s="90"/>
    </row>
    <row r="342" spans="1:8" x14ac:dyDescent="0.3">
      <c r="A342" s="90"/>
      <c r="B342" s="90"/>
      <c r="C342" s="90"/>
      <c r="D342" s="90"/>
      <c r="E342" s="90"/>
      <c r="F342" s="90"/>
      <c r="G342" s="90"/>
      <c r="H342" s="90"/>
    </row>
    <row r="343" spans="1:8" x14ac:dyDescent="0.3">
      <c r="A343" s="90"/>
      <c r="B343" s="90"/>
      <c r="C343" s="90"/>
      <c r="D343" s="90"/>
      <c r="E343" s="90"/>
      <c r="F343" s="90"/>
      <c r="G343" s="90"/>
      <c r="H343" s="90"/>
    </row>
    <row r="344" spans="1:8" x14ac:dyDescent="0.3">
      <c r="A344" s="90"/>
      <c r="B344" s="90"/>
      <c r="C344" s="90"/>
      <c r="D344" s="90"/>
      <c r="E344" s="90"/>
      <c r="F344" s="90"/>
      <c r="G344" s="90"/>
      <c r="H344" s="90"/>
    </row>
    <row r="345" spans="1:8" x14ac:dyDescent="0.3">
      <c r="A345" s="90"/>
      <c r="B345" s="90"/>
      <c r="C345" s="90"/>
      <c r="D345" s="90"/>
      <c r="E345" s="90"/>
      <c r="F345" s="90"/>
      <c r="G345" s="90"/>
      <c r="H345" s="90"/>
    </row>
    <row r="346" spans="1:8" x14ac:dyDescent="0.3">
      <c r="A346" s="90"/>
      <c r="B346" s="90"/>
      <c r="C346" s="90"/>
      <c r="D346" s="90"/>
      <c r="E346" s="90"/>
      <c r="F346" s="90"/>
      <c r="G346" s="90"/>
      <c r="H346" s="90"/>
    </row>
    <row r="347" spans="1:8" x14ac:dyDescent="0.3">
      <c r="A347" s="90"/>
      <c r="B347" s="90"/>
      <c r="C347" s="90"/>
      <c r="D347" s="90"/>
      <c r="E347" s="90"/>
      <c r="F347" s="90"/>
      <c r="G347" s="90"/>
      <c r="H347" s="90"/>
    </row>
    <row r="348" spans="1:8" x14ac:dyDescent="0.3">
      <c r="A348" s="90"/>
      <c r="B348" s="90"/>
      <c r="C348" s="90"/>
      <c r="D348" s="90"/>
      <c r="E348" s="90"/>
      <c r="F348" s="90"/>
      <c r="G348" s="90"/>
      <c r="H348" s="90"/>
    </row>
    <row r="349" spans="1:8" x14ac:dyDescent="0.3">
      <c r="A349" s="90"/>
      <c r="B349" s="90"/>
      <c r="C349" s="90"/>
      <c r="D349" s="90"/>
      <c r="E349" s="90"/>
      <c r="F349" s="90"/>
      <c r="G349" s="90"/>
      <c r="H349" s="90"/>
    </row>
    <row r="350" spans="1:8" x14ac:dyDescent="0.3">
      <c r="A350" s="90"/>
      <c r="B350" s="90"/>
      <c r="C350" s="90"/>
      <c r="D350" s="90"/>
      <c r="E350" s="90"/>
      <c r="F350" s="90"/>
      <c r="G350" s="90"/>
      <c r="H350" s="90"/>
    </row>
    <row r="351" spans="1:8" x14ac:dyDescent="0.3">
      <c r="A351" s="90"/>
      <c r="B351" s="90"/>
      <c r="C351" s="90"/>
      <c r="D351" s="90"/>
      <c r="E351" s="90"/>
      <c r="F351" s="90"/>
      <c r="G351" s="90"/>
      <c r="H351" s="90"/>
    </row>
    <row r="352" spans="1:8" x14ac:dyDescent="0.3">
      <c r="A352" s="90"/>
      <c r="B352" s="90"/>
      <c r="C352" s="90"/>
      <c r="D352" s="90"/>
      <c r="E352" s="90"/>
      <c r="F352" s="90"/>
      <c r="G352" s="90"/>
      <c r="H352" s="90"/>
    </row>
    <row r="353" spans="1:8" x14ac:dyDescent="0.3">
      <c r="A353" s="90"/>
      <c r="B353" s="90"/>
      <c r="C353" s="90"/>
      <c r="D353" s="90"/>
      <c r="E353" s="90"/>
      <c r="F353" s="90"/>
      <c r="G353" s="90"/>
      <c r="H353" s="90"/>
    </row>
    <row r="354" spans="1:8" x14ac:dyDescent="0.3">
      <c r="A354" s="90"/>
      <c r="B354" s="90"/>
      <c r="C354" s="90"/>
      <c r="D354" s="90"/>
      <c r="E354" s="90"/>
      <c r="F354" s="90"/>
      <c r="G354" s="90"/>
      <c r="H354" s="90"/>
    </row>
    <row r="355" spans="1:8" x14ac:dyDescent="0.3">
      <c r="A355" s="90"/>
      <c r="B355" s="90"/>
      <c r="C355" s="90"/>
      <c r="D355" s="90"/>
      <c r="E355" s="90"/>
      <c r="F355" s="90"/>
      <c r="G355" s="90"/>
      <c r="H355" s="90"/>
    </row>
    <row r="356" spans="1:8" x14ac:dyDescent="0.3">
      <c r="A356" s="90"/>
      <c r="B356" s="90"/>
      <c r="C356" s="90"/>
      <c r="D356" s="90"/>
      <c r="E356" s="90"/>
      <c r="F356" s="90"/>
      <c r="G356" s="90"/>
      <c r="H356" s="90"/>
    </row>
    <row r="357" spans="1:8" x14ac:dyDescent="0.3">
      <c r="A357" s="90"/>
      <c r="B357" s="90"/>
      <c r="C357" s="90"/>
      <c r="D357" s="90"/>
      <c r="E357" s="90"/>
      <c r="F357" s="90"/>
      <c r="G357" s="90"/>
      <c r="H357" s="90"/>
    </row>
    <row r="358" spans="1:8" x14ac:dyDescent="0.3">
      <c r="A358" s="90"/>
      <c r="B358" s="90"/>
      <c r="C358" s="90"/>
      <c r="D358" s="90"/>
      <c r="E358" s="90"/>
      <c r="F358" s="90"/>
      <c r="G358" s="90"/>
      <c r="H358" s="90"/>
    </row>
    <row r="359" spans="1:8" x14ac:dyDescent="0.3">
      <c r="A359" s="90"/>
      <c r="B359" s="90"/>
      <c r="C359" s="90"/>
      <c r="D359" s="90"/>
      <c r="E359" s="90"/>
      <c r="F359" s="90"/>
      <c r="G359" s="90"/>
      <c r="H359" s="90"/>
    </row>
    <row r="360" spans="1:8" x14ac:dyDescent="0.3">
      <c r="A360" s="90"/>
      <c r="B360" s="90"/>
      <c r="C360" s="90"/>
      <c r="D360" s="90"/>
      <c r="E360" s="90"/>
      <c r="F360" s="90"/>
      <c r="G360" s="90"/>
      <c r="H360" s="90"/>
    </row>
    <row r="361" spans="1:8" x14ac:dyDescent="0.3">
      <c r="A361" s="90"/>
      <c r="B361" s="90"/>
      <c r="C361" s="90"/>
      <c r="D361" s="90"/>
      <c r="E361" s="90"/>
      <c r="F361" s="90"/>
      <c r="G361" s="90"/>
      <c r="H361" s="90"/>
    </row>
    <row r="362" spans="1:8" x14ac:dyDescent="0.3">
      <c r="A362" s="90"/>
      <c r="B362" s="90"/>
      <c r="C362" s="90"/>
      <c r="D362" s="90"/>
      <c r="E362" s="90"/>
      <c r="F362" s="90"/>
      <c r="G362" s="90"/>
      <c r="H362" s="90"/>
    </row>
    <row r="363" spans="1:8" x14ac:dyDescent="0.3">
      <c r="A363" s="90"/>
      <c r="B363" s="90"/>
      <c r="C363" s="90"/>
      <c r="D363" s="90"/>
      <c r="E363" s="90"/>
      <c r="F363" s="90"/>
      <c r="G363" s="90"/>
      <c r="H363" s="90"/>
    </row>
    <row r="364" spans="1:8" x14ac:dyDescent="0.3">
      <c r="A364" s="90"/>
      <c r="B364" s="90"/>
      <c r="C364" s="90"/>
      <c r="D364" s="90"/>
      <c r="E364" s="90"/>
      <c r="F364" s="90"/>
      <c r="G364" s="90"/>
      <c r="H364" s="90"/>
    </row>
    <row r="365" spans="1:8" x14ac:dyDescent="0.3">
      <c r="A365" s="90"/>
      <c r="B365" s="90"/>
      <c r="C365" s="90"/>
      <c r="D365" s="90"/>
      <c r="E365" s="90"/>
      <c r="F365" s="90"/>
      <c r="G365" s="90"/>
      <c r="H365" s="90"/>
    </row>
    <row r="366" spans="1:8" x14ac:dyDescent="0.3">
      <c r="A366" s="90"/>
      <c r="B366" s="90"/>
      <c r="C366" s="90"/>
      <c r="D366" s="90"/>
      <c r="E366" s="90"/>
      <c r="F366" s="90"/>
      <c r="G366" s="90"/>
      <c r="H366" s="90"/>
    </row>
    <row r="367" spans="1:8" x14ac:dyDescent="0.3">
      <c r="A367" s="90"/>
      <c r="B367" s="90"/>
      <c r="C367" s="90"/>
      <c r="D367" s="90"/>
      <c r="E367" s="90"/>
      <c r="F367" s="90"/>
      <c r="G367" s="90"/>
      <c r="H367" s="90"/>
    </row>
    <row r="368" spans="1:8" x14ac:dyDescent="0.3">
      <c r="A368" s="90"/>
      <c r="B368" s="90"/>
      <c r="C368" s="90"/>
      <c r="D368" s="90"/>
      <c r="E368" s="90"/>
      <c r="F368" s="90"/>
      <c r="G368" s="90"/>
      <c r="H368" s="90"/>
    </row>
    <row r="369" spans="1:8" x14ac:dyDescent="0.3">
      <c r="A369" s="90"/>
      <c r="B369" s="90"/>
      <c r="C369" s="90"/>
      <c r="D369" s="90"/>
      <c r="E369" s="90"/>
      <c r="F369" s="90"/>
      <c r="G369" s="90"/>
      <c r="H369" s="90"/>
    </row>
    <row r="370" spans="1:8" x14ac:dyDescent="0.3">
      <c r="A370" s="90"/>
      <c r="B370" s="90"/>
      <c r="C370" s="90"/>
      <c r="D370" s="90"/>
      <c r="E370" s="90"/>
      <c r="F370" s="90"/>
      <c r="G370" s="90"/>
      <c r="H370" s="90"/>
    </row>
    <row r="371" spans="1:8" x14ac:dyDescent="0.3">
      <c r="A371" s="90"/>
      <c r="B371" s="90"/>
      <c r="C371" s="90"/>
      <c r="D371" s="90"/>
      <c r="E371" s="90"/>
      <c r="F371" s="90"/>
      <c r="G371" s="90"/>
      <c r="H371" s="90"/>
    </row>
    <row r="372" spans="1:8" x14ac:dyDescent="0.3">
      <c r="A372" s="90"/>
      <c r="B372" s="90"/>
      <c r="C372" s="90"/>
      <c r="D372" s="90"/>
      <c r="E372" s="90"/>
      <c r="F372" s="90"/>
      <c r="G372" s="90"/>
      <c r="H372" s="90"/>
    </row>
    <row r="373" spans="1:8" x14ac:dyDescent="0.3">
      <c r="A373" s="90"/>
      <c r="B373" s="90"/>
      <c r="C373" s="90"/>
      <c r="D373" s="90"/>
      <c r="E373" s="90"/>
      <c r="F373" s="90"/>
      <c r="G373" s="90"/>
      <c r="H373" s="90"/>
    </row>
    <row r="374" spans="1:8" x14ac:dyDescent="0.3">
      <c r="A374" s="90"/>
      <c r="B374" s="90"/>
      <c r="C374" s="90"/>
      <c r="D374" s="90"/>
      <c r="E374" s="90"/>
      <c r="F374" s="90"/>
      <c r="G374" s="90"/>
      <c r="H374" s="90"/>
    </row>
    <row r="375" spans="1:8" x14ac:dyDescent="0.3">
      <c r="A375" s="90"/>
      <c r="B375" s="90"/>
      <c r="C375" s="90"/>
      <c r="D375" s="90"/>
      <c r="E375" s="90"/>
      <c r="F375" s="90"/>
      <c r="G375" s="90"/>
      <c r="H375" s="90"/>
    </row>
    <row r="376" spans="1:8" x14ac:dyDescent="0.3">
      <c r="A376" s="90"/>
      <c r="B376" s="90"/>
      <c r="C376" s="90"/>
      <c r="D376" s="90"/>
      <c r="E376" s="90"/>
      <c r="F376" s="90"/>
      <c r="G376" s="90"/>
      <c r="H376" s="90"/>
    </row>
    <row r="377" spans="1:8" x14ac:dyDescent="0.3">
      <c r="A377" s="90"/>
      <c r="B377" s="90"/>
      <c r="C377" s="90"/>
      <c r="D377" s="90"/>
      <c r="E377" s="90"/>
      <c r="F377" s="90"/>
      <c r="G377" s="90"/>
      <c r="H377" s="90"/>
    </row>
    <row r="378" spans="1:8" x14ac:dyDescent="0.3">
      <c r="A378" s="90"/>
      <c r="B378" s="90"/>
      <c r="C378" s="90"/>
      <c r="D378" s="90"/>
      <c r="E378" s="90"/>
      <c r="F378" s="90"/>
      <c r="G378" s="90"/>
      <c r="H378" s="90"/>
    </row>
    <row r="379" spans="1:8" x14ac:dyDescent="0.3">
      <c r="A379" s="90"/>
      <c r="B379" s="90"/>
      <c r="C379" s="90"/>
      <c r="D379" s="90"/>
      <c r="E379" s="90"/>
      <c r="F379" s="90"/>
      <c r="G379" s="90"/>
      <c r="H379" s="90"/>
    </row>
    <row r="380" spans="1:8" x14ac:dyDescent="0.3">
      <c r="A380" s="90"/>
      <c r="B380" s="90"/>
      <c r="C380" s="90"/>
      <c r="D380" s="90"/>
      <c r="E380" s="90"/>
      <c r="F380" s="90"/>
      <c r="G380" s="90"/>
      <c r="H380" s="90"/>
    </row>
    <row r="381" spans="1:8" x14ac:dyDescent="0.3">
      <c r="A381" s="90"/>
      <c r="B381" s="90"/>
      <c r="C381" s="90"/>
      <c r="D381" s="90"/>
      <c r="E381" s="90"/>
      <c r="F381" s="90"/>
      <c r="G381" s="90"/>
      <c r="H381" s="90"/>
    </row>
    <row r="382" spans="1:8" x14ac:dyDescent="0.3">
      <c r="A382" s="90"/>
      <c r="B382" s="90"/>
      <c r="C382" s="90"/>
      <c r="D382" s="90"/>
      <c r="E382" s="90"/>
      <c r="F382" s="90"/>
      <c r="G382" s="90"/>
      <c r="H382" s="90"/>
    </row>
    <row r="383" spans="1:8" x14ac:dyDescent="0.3">
      <c r="A383" s="90"/>
      <c r="B383" s="90"/>
      <c r="C383" s="90"/>
      <c r="D383" s="90"/>
      <c r="E383" s="90"/>
      <c r="F383" s="90"/>
      <c r="G383" s="90"/>
      <c r="H383" s="90"/>
    </row>
    <row r="384" spans="1:8" x14ac:dyDescent="0.3">
      <c r="A384" s="90"/>
      <c r="B384" s="90"/>
      <c r="C384" s="90"/>
      <c r="D384" s="90"/>
      <c r="E384" s="90"/>
      <c r="F384" s="90"/>
      <c r="G384" s="90"/>
      <c r="H384" s="90"/>
    </row>
    <row r="385" spans="1:8" x14ac:dyDescent="0.3">
      <c r="A385" s="90"/>
      <c r="B385" s="90"/>
      <c r="C385" s="90"/>
      <c r="D385" s="90"/>
      <c r="E385" s="90"/>
      <c r="F385" s="90"/>
      <c r="G385" s="90"/>
      <c r="H385" s="90"/>
    </row>
    <row r="386" spans="1:8" x14ac:dyDescent="0.3">
      <c r="A386" s="90"/>
      <c r="B386" s="90"/>
      <c r="C386" s="90"/>
      <c r="D386" s="90"/>
      <c r="E386" s="90"/>
      <c r="F386" s="90"/>
      <c r="G386" s="90"/>
      <c r="H386" s="90"/>
    </row>
    <row r="387" spans="1:8" x14ac:dyDescent="0.3">
      <c r="A387" s="90"/>
      <c r="B387" s="90"/>
      <c r="C387" s="90"/>
      <c r="D387" s="90"/>
      <c r="E387" s="90"/>
      <c r="F387" s="90"/>
      <c r="G387" s="90"/>
      <c r="H387" s="90"/>
    </row>
    <row r="388" spans="1:8" x14ac:dyDescent="0.3">
      <c r="A388" s="90"/>
      <c r="B388" s="90"/>
      <c r="C388" s="90"/>
      <c r="D388" s="90"/>
      <c r="E388" s="90"/>
      <c r="F388" s="90"/>
      <c r="G388" s="90"/>
      <c r="H388" s="90"/>
    </row>
    <row r="389" spans="1:8" x14ac:dyDescent="0.3">
      <c r="A389" s="90"/>
      <c r="B389" s="90"/>
      <c r="C389" s="90"/>
      <c r="D389" s="90"/>
      <c r="E389" s="90"/>
      <c r="F389" s="90"/>
      <c r="G389" s="90"/>
      <c r="H389" s="90"/>
    </row>
    <row r="390" spans="1:8" x14ac:dyDescent="0.3">
      <c r="A390" s="90"/>
      <c r="B390" s="90"/>
      <c r="C390" s="90"/>
      <c r="D390" s="90"/>
      <c r="E390" s="90"/>
      <c r="F390" s="90"/>
      <c r="G390" s="90"/>
      <c r="H390" s="90"/>
    </row>
    <row r="391" spans="1:8" x14ac:dyDescent="0.3">
      <c r="A391" s="90"/>
      <c r="B391" s="90"/>
      <c r="C391" s="90"/>
      <c r="D391" s="90"/>
      <c r="E391" s="90"/>
      <c r="F391" s="90"/>
      <c r="G391" s="90"/>
      <c r="H391" s="90"/>
    </row>
    <row r="392" spans="1:8" x14ac:dyDescent="0.3">
      <c r="A392" s="90"/>
      <c r="B392" s="90"/>
      <c r="C392" s="90"/>
      <c r="D392" s="90"/>
      <c r="E392" s="90"/>
      <c r="F392" s="90"/>
      <c r="G392" s="90"/>
      <c r="H392" s="90"/>
    </row>
    <row r="393" spans="1:8" x14ac:dyDescent="0.3">
      <c r="A393" s="90"/>
      <c r="B393" s="90"/>
      <c r="C393" s="90"/>
      <c r="D393" s="90"/>
      <c r="E393" s="90"/>
      <c r="F393" s="90"/>
      <c r="G393" s="90"/>
      <c r="H393" s="90"/>
    </row>
    <row r="394" spans="1:8" x14ac:dyDescent="0.3">
      <c r="A394" s="90"/>
      <c r="B394" s="90"/>
      <c r="C394" s="90"/>
      <c r="D394" s="90"/>
      <c r="E394" s="90"/>
      <c r="F394" s="90"/>
      <c r="G394" s="90"/>
      <c r="H394" s="90"/>
    </row>
    <row r="395" spans="1:8" x14ac:dyDescent="0.3">
      <c r="A395" s="90"/>
      <c r="B395" s="90"/>
      <c r="C395" s="90"/>
      <c r="D395" s="90"/>
      <c r="E395" s="90"/>
      <c r="F395" s="90"/>
      <c r="G395" s="90"/>
      <c r="H395" s="90"/>
    </row>
    <row r="396" spans="1:8" x14ac:dyDescent="0.3">
      <c r="A396" s="90"/>
      <c r="B396" s="90"/>
      <c r="C396" s="90"/>
      <c r="D396" s="90"/>
      <c r="E396" s="90"/>
      <c r="F396" s="90"/>
      <c r="G396" s="90"/>
      <c r="H396" s="90"/>
    </row>
    <row r="397" spans="1:8" x14ac:dyDescent="0.3">
      <c r="A397" s="90"/>
      <c r="B397" s="90"/>
      <c r="C397" s="90"/>
      <c r="D397" s="90"/>
      <c r="E397" s="90"/>
      <c r="F397" s="90"/>
      <c r="G397" s="90"/>
      <c r="H397" s="90"/>
    </row>
    <row r="398" spans="1:8" x14ac:dyDescent="0.3">
      <c r="A398" s="90"/>
      <c r="B398" s="90"/>
      <c r="C398" s="90"/>
      <c r="D398" s="90"/>
      <c r="E398" s="90"/>
      <c r="F398" s="90"/>
      <c r="G398" s="90"/>
      <c r="H398" s="90"/>
    </row>
    <row r="399" spans="1:8" x14ac:dyDescent="0.3">
      <c r="A399" s="90"/>
      <c r="B399" s="90"/>
      <c r="C399" s="90"/>
      <c r="D399" s="90"/>
      <c r="E399" s="90"/>
      <c r="F399" s="90"/>
      <c r="G399" s="90"/>
      <c r="H399" s="90"/>
    </row>
    <row r="400" spans="1:8" x14ac:dyDescent="0.3">
      <c r="A400" s="90"/>
      <c r="B400" s="90"/>
      <c r="C400" s="90"/>
      <c r="D400" s="90"/>
      <c r="E400" s="90"/>
      <c r="F400" s="90"/>
      <c r="G400" s="90"/>
      <c r="H400" s="90"/>
    </row>
    <row r="401" spans="1:8" x14ac:dyDescent="0.3">
      <c r="A401" s="90"/>
      <c r="B401" s="90"/>
      <c r="C401" s="90"/>
      <c r="D401" s="90"/>
      <c r="E401" s="90"/>
      <c r="F401" s="90"/>
      <c r="G401" s="90"/>
      <c r="H401" s="90"/>
    </row>
    <row r="402" spans="1:8" x14ac:dyDescent="0.3">
      <c r="A402" s="90"/>
      <c r="B402" s="90"/>
      <c r="C402" s="90"/>
      <c r="D402" s="90"/>
      <c r="E402" s="90"/>
      <c r="F402" s="90"/>
      <c r="G402" s="90"/>
      <c r="H402" s="90"/>
    </row>
    <row r="403" spans="1:8" x14ac:dyDescent="0.3">
      <c r="A403" s="90"/>
      <c r="B403" s="90"/>
      <c r="C403" s="90"/>
      <c r="D403" s="90"/>
      <c r="E403" s="90"/>
      <c r="F403" s="90"/>
      <c r="G403" s="90"/>
      <c r="H403" s="90"/>
    </row>
    <row r="404" spans="1:8" x14ac:dyDescent="0.3">
      <c r="A404" s="90"/>
      <c r="B404" s="90"/>
      <c r="C404" s="90"/>
      <c r="D404" s="90"/>
      <c r="E404" s="90"/>
      <c r="F404" s="90"/>
      <c r="G404" s="90"/>
      <c r="H404" s="90"/>
    </row>
    <row r="405" spans="1:8" x14ac:dyDescent="0.3">
      <c r="A405" s="90"/>
      <c r="B405" s="90"/>
      <c r="C405" s="90"/>
      <c r="D405" s="90"/>
      <c r="E405" s="90"/>
      <c r="F405" s="90"/>
      <c r="G405" s="90"/>
      <c r="H405" s="90"/>
    </row>
    <row r="406" spans="1:8" x14ac:dyDescent="0.3">
      <c r="A406" s="90"/>
      <c r="B406" s="90"/>
      <c r="C406" s="90"/>
      <c r="D406" s="90"/>
      <c r="E406" s="90"/>
      <c r="F406" s="90"/>
      <c r="G406" s="90"/>
      <c r="H406" s="90"/>
    </row>
    <row r="407" spans="1:8" x14ac:dyDescent="0.3">
      <c r="A407" s="90"/>
      <c r="B407" s="90"/>
      <c r="C407" s="90"/>
      <c r="D407" s="90"/>
      <c r="E407" s="90"/>
      <c r="F407" s="90"/>
      <c r="G407" s="90"/>
      <c r="H407" s="90"/>
    </row>
    <row r="408" spans="1:8" x14ac:dyDescent="0.3">
      <c r="A408" s="90"/>
      <c r="B408" s="90"/>
      <c r="C408" s="90"/>
      <c r="D408" s="90"/>
      <c r="E408" s="90"/>
      <c r="F408" s="90"/>
      <c r="G408" s="90"/>
      <c r="H408" s="90"/>
    </row>
    <row r="409" spans="1:8" x14ac:dyDescent="0.3">
      <c r="A409" s="90"/>
      <c r="B409" s="90"/>
      <c r="C409" s="90"/>
      <c r="D409" s="90"/>
      <c r="E409" s="90"/>
      <c r="F409" s="90"/>
      <c r="G409" s="90"/>
      <c r="H409" s="90"/>
    </row>
    <row r="410" spans="1:8" x14ac:dyDescent="0.3">
      <c r="A410" s="90"/>
      <c r="B410" s="90"/>
      <c r="C410" s="90"/>
      <c r="D410" s="90"/>
      <c r="E410" s="90"/>
      <c r="F410" s="90"/>
      <c r="G410" s="90"/>
      <c r="H410" s="90"/>
    </row>
    <row r="411" spans="1:8" x14ac:dyDescent="0.3">
      <c r="A411" s="90"/>
      <c r="B411" s="90"/>
      <c r="C411" s="90"/>
      <c r="D411" s="90"/>
      <c r="E411" s="90"/>
      <c r="F411" s="90"/>
      <c r="G411" s="90"/>
      <c r="H411" s="90"/>
    </row>
    <row r="412" spans="1:8" x14ac:dyDescent="0.3">
      <c r="A412" s="90"/>
      <c r="B412" s="90"/>
      <c r="C412" s="90"/>
      <c r="D412" s="90"/>
      <c r="E412" s="90"/>
      <c r="F412" s="90"/>
      <c r="G412" s="90"/>
      <c r="H412" s="90"/>
    </row>
    <row r="413" spans="1:8" x14ac:dyDescent="0.3">
      <c r="A413" s="90"/>
      <c r="B413" s="90"/>
      <c r="C413" s="90"/>
      <c r="D413" s="90"/>
      <c r="E413" s="90"/>
      <c r="F413" s="90"/>
      <c r="G413" s="90"/>
      <c r="H413" s="90"/>
    </row>
    <row r="414" spans="1:8" x14ac:dyDescent="0.3">
      <c r="A414" s="90"/>
      <c r="B414" s="90"/>
      <c r="C414" s="90"/>
      <c r="D414" s="90"/>
      <c r="E414" s="90"/>
      <c r="F414" s="90"/>
      <c r="G414" s="90"/>
      <c r="H414" s="90"/>
    </row>
    <row r="415" spans="1:8" x14ac:dyDescent="0.3">
      <c r="A415" s="90"/>
      <c r="B415" s="90"/>
      <c r="C415" s="90"/>
      <c r="D415" s="90"/>
      <c r="E415" s="90"/>
      <c r="F415" s="90"/>
      <c r="G415" s="90"/>
      <c r="H415" s="90"/>
    </row>
    <row r="416" spans="1:8" x14ac:dyDescent="0.3">
      <c r="A416" s="90"/>
      <c r="B416" s="90"/>
      <c r="C416" s="90"/>
      <c r="D416" s="90"/>
      <c r="E416" s="90"/>
      <c r="F416" s="90"/>
      <c r="G416" s="90"/>
      <c r="H416" s="90"/>
    </row>
    <row r="417" spans="1:8" x14ac:dyDescent="0.3">
      <c r="A417" s="90"/>
      <c r="B417" s="90"/>
      <c r="C417" s="90"/>
      <c r="D417" s="90"/>
      <c r="E417" s="90"/>
      <c r="F417" s="90"/>
      <c r="G417" s="90"/>
      <c r="H417" s="90"/>
    </row>
    <row r="418" spans="1:8" x14ac:dyDescent="0.3">
      <c r="A418" s="90"/>
      <c r="B418" s="90"/>
      <c r="C418" s="90"/>
      <c r="D418" s="90"/>
      <c r="E418" s="90"/>
      <c r="F418" s="90"/>
      <c r="G418" s="90"/>
      <c r="H418" s="90"/>
    </row>
    <row r="419" spans="1:8" x14ac:dyDescent="0.3">
      <c r="A419" s="90"/>
      <c r="B419" s="90"/>
      <c r="C419" s="90"/>
      <c r="D419" s="90"/>
      <c r="E419" s="90"/>
      <c r="F419" s="90"/>
      <c r="G419" s="90"/>
      <c r="H419" s="90"/>
    </row>
    <row r="420" spans="1:8" x14ac:dyDescent="0.3">
      <c r="A420" s="90"/>
      <c r="B420" s="90"/>
      <c r="C420" s="90"/>
      <c r="D420" s="90"/>
      <c r="E420" s="90"/>
      <c r="F420" s="90"/>
      <c r="G420" s="90"/>
      <c r="H420" s="90"/>
    </row>
    <row r="421" spans="1:8" x14ac:dyDescent="0.3">
      <c r="A421" s="90"/>
      <c r="B421" s="90"/>
      <c r="C421" s="90"/>
      <c r="D421" s="90"/>
      <c r="E421" s="90"/>
      <c r="F421" s="90"/>
      <c r="G421" s="90"/>
      <c r="H421" s="90"/>
    </row>
    <row r="422" spans="1:8" x14ac:dyDescent="0.3">
      <c r="A422" s="90"/>
      <c r="B422" s="90"/>
      <c r="C422" s="90"/>
      <c r="D422" s="90"/>
      <c r="E422" s="90"/>
      <c r="F422" s="90"/>
      <c r="G422" s="90"/>
      <c r="H422" s="90"/>
    </row>
    <row r="423" spans="1:8" x14ac:dyDescent="0.3">
      <c r="A423" s="90"/>
      <c r="B423" s="90"/>
      <c r="C423" s="90"/>
      <c r="D423" s="90"/>
      <c r="E423" s="90"/>
      <c r="F423" s="90"/>
      <c r="G423" s="90"/>
      <c r="H423" s="90"/>
    </row>
    <row r="424" spans="1:8" x14ac:dyDescent="0.3">
      <c r="A424" s="90"/>
      <c r="B424" s="90"/>
      <c r="C424" s="90"/>
      <c r="D424" s="90"/>
      <c r="E424" s="90"/>
      <c r="F424" s="90"/>
      <c r="G424" s="90"/>
      <c r="H424" s="90"/>
    </row>
    <row r="425" spans="1:8" x14ac:dyDescent="0.3">
      <c r="A425" s="90"/>
      <c r="B425" s="90"/>
      <c r="C425" s="90"/>
      <c r="D425" s="90"/>
      <c r="E425" s="90"/>
      <c r="F425" s="90"/>
      <c r="G425" s="90"/>
      <c r="H425" s="90"/>
    </row>
    <row r="426" spans="1:8" x14ac:dyDescent="0.3">
      <c r="A426" s="90"/>
      <c r="B426" s="90"/>
      <c r="C426" s="90"/>
      <c r="D426" s="90"/>
      <c r="E426" s="90"/>
      <c r="F426" s="90"/>
      <c r="G426" s="90"/>
      <c r="H426" s="90"/>
    </row>
    <row r="427" spans="1:8" x14ac:dyDescent="0.3">
      <c r="A427" s="90"/>
      <c r="B427" s="90"/>
      <c r="C427" s="90"/>
      <c r="D427" s="90"/>
      <c r="E427" s="90"/>
      <c r="F427" s="90"/>
      <c r="G427" s="90"/>
      <c r="H427" s="90"/>
    </row>
    <row r="428" spans="1:8" x14ac:dyDescent="0.3">
      <c r="A428" s="90"/>
      <c r="B428" s="90"/>
      <c r="C428" s="90"/>
      <c r="D428" s="90"/>
      <c r="E428" s="90"/>
      <c r="F428" s="90"/>
      <c r="G428" s="90"/>
      <c r="H428" s="90"/>
    </row>
    <row r="429" spans="1:8" x14ac:dyDescent="0.3">
      <c r="A429" s="90"/>
      <c r="B429" s="90"/>
      <c r="C429" s="90"/>
      <c r="D429" s="90"/>
      <c r="E429" s="90"/>
      <c r="F429" s="90"/>
      <c r="G429" s="90"/>
      <c r="H429" s="90"/>
    </row>
    <row r="430" spans="1:8" x14ac:dyDescent="0.3">
      <c r="A430" s="90"/>
      <c r="B430" s="90"/>
      <c r="C430" s="90"/>
      <c r="D430" s="90"/>
      <c r="E430" s="90"/>
      <c r="F430" s="90"/>
      <c r="G430" s="90"/>
      <c r="H430" s="90"/>
    </row>
    <row r="431" spans="1:8" x14ac:dyDescent="0.3">
      <c r="A431" s="90"/>
      <c r="B431" s="90"/>
      <c r="C431" s="90"/>
      <c r="D431" s="90"/>
      <c r="E431" s="90"/>
      <c r="F431" s="90"/>
      <c r="G431" s="90"/>
      <c r="H431" s="90"/>
    </row>
    <row r="432" spans="1:8" x14ac:dyDescent="0.3">
      <c r="A432" s="90"/>
      <c r="B432" s="90"/>
      <c r="C432" s="90"/>
      <c r="D432" s="90"/>
      <c r="E432" s="90"/>
      <c r="F432" s="90"/>
      <c r="G432" s="90"/>
      <c r="H432" s="90"/>
    </row>
    <row r="433" spans="1:8" x14ac:dyDescent="0.3">
      <c r="A433" s="90"/>
      <c r="B433" s="90"/>
      <c r="C433" s="90"/>
      <c r="D433" s="90"/>
      <c r="E433" s="90"/>
      <c r="F433" s="90"/>
      <c r="G433" s="90"/>
      <c r="H433" s="90"/>
    </row>
    <row r="434" spans="1:8" x14ac:dyDescent="0.3">
      <c r="A434" s="90"/>
      <c r="B434" s="90"/>
      <c r="C434" s="90"/>
      <c r="D434" s="90"/>
      <c r="E434" s="90"/>
      <c r="F434" s="90"/>
      <c r="G434" s="90"/>
      <c r="H434" s="90"/>
    </row>
    <row r="435" spans="1:8" x14ac:dyDescent="0.3">
      <c r="A435" s="90"/>
      <c r="B435" s="90"/>
      <c r="C435" s="90"/>
      <c r="D435" s="90"/>
      <c r="E435" s="90"/>
      <c r="F435" s="90"/>
      <c r="G435" s="90"/>
      <c r="H435" s="90"/>
    </row>
    <row r="436" spans="1:8" x14ac:dyDescent="0.3">
      <c r="A436" s="90"/>
      <c r="B436" s="90"/>
      <c r="C436" s="90"/>
      <c r="D436" s="90"/>
      <c r="E436" s="90"/>
      <c r="F436" s="90"/>
      <c r="G436" s="90"/>
      <c r="H436" s="90"/>
    </row>
    <row r="437" spans="1:8" x14ac:dyDescent="0.3">
      <c r="A437" s="90"/>
      <c r="B437" s="90"/>
      <c r="C437" s="90"/>
      <c r="D437" s="90"/>
      <c r="E437" s="90"/>
      <c r="F437" s="90"/>
      <c r="G437" s="90"/>
      <c r="H437" s="90"/>
    </row>
    <row r="438" spans="1:8" x14ac:dyDescent="0.3">
      <c r="A438" s="90"/>
      <c r="B438" s="90"/>
      <c r="C438" s="90"/>
      <c r="D438" s="90"/>
      <c r="E438" s="90"/>
      <c r="F438" s="90"/>
      <c r="G438" s="90"/>
      <c r="H438" s="90"/>
    </row>
    <row r="439" spans="1:8" x14ac:dyDescent="0.3">
      <c r="A439" s="90"/>
      <c r="B439" s="90"/>
      <c r="C439" s="90"/>
      <c r="D439" s="90"/>
      <c r="E439" s="90"/>
      <c r="F439" s="90"/>
      <c r="G439" s="90"/>
      <c r="H439" s="90"/>
    </row>
    <row r="440" spans="1:8" x14ac:dyDescent="0.3">
      <c r="A440" s="90"/>
      <c r="B440" s="90"/>
      <c r="C440" s="90"/>
      <c r="D440" s="90"/>
      <c r="E440" s="90"/>
      <c r="F440" s="90"/>
      <c r="G440" s="90"/>
      <c r="H440" s="90"/>
    </row>
    <row r="441" spans="1:8" x14ac:dyDescent="0.3">
      <c r="A441" s="90"/>
      <c r="B441" s="90"/>
      <c r="C441" s="90"/>
      <c r="D441" s="90"/>
      <c r="E441" s="90"/>
      <c r="F441" s="90"/>
      <c r="G441" s="90"/>
      <c r="H441" s="90"/>
    </row>
    <row r="442" spans="1:8" x14ac:dyDescent="0.3">
      <c r="A442" s="90"/>
      <c r="B442" s="90"/>
      <c r="C442" s="90"/>
      <c r="D442" s="90"/>
      <c r="E442" s="90"/>
      <c r="F442" s="90"/>
      <c r="G442" s="90"/>
      <c r="H442" s="90"/>
    </row>
    <row r="443" spans="1:8" x14ac:dyDescent="0.3">
      <c r="A443" s="90"/>
      <c r="B443" s="90"/>
      <c r="C443" s="90"/>
      <c r="D443" s="90"/>
      <c r="E443" s="90"/>
      <c r="F443" s="90"/>
      <c r="G443" s="90"/>
      <c r="H443" s="90"/>
    </row>
    <row r="444" spans="1:8" x14ac:dyDescent="0.3">
      <c r="A444" s="90"/>
      <c r="B444" s="90"/>
      <c r="C444" s="90"/>
      <c r="D444" s="90"/>
      <c r="E444" s="90"/>
      <c r="F444" s="90"/>
      <c r="G444" s="90"/>
      <c r="H444" s="90"/>
    </row>
    <row r="445" spans="1:8" x14ac:dyDescent="0.3">
      <c r="A445" s="90"/>
      <c r="B445" s="90"/>
      <c r="C445" s="90"/>
      <c r="D445" s="90"/>
      <c r="E445" s="90"/>
      <c r="F445" s="90"/>
      <c r="G445" s="90"/>
      <c r="H445" s="90"/>
    </row>
    <row r="446" spans="1:8" x14ac:dyDescent="0.3">
      <c r="A446" s="90"/>
      <c r="B446" s="90"/>
      <c r="C446" s="90"/>
      <c r="D446" s="90"/>
      <c r="E446" s="90"/>
      <c r="F446" s="90"/>
      <c r="G446" s="90"/>
      <c r="H446" s="90"/>
    </row>
    <row r="447" spans="1:8" x14ac:dyDescent="0.3">
      <c r="A447" s="90"/>
      <c r="B447" s="90"/>
      <c r="C447" s="90"/>
      <c r="D447" s="90"/>
      <c r="E447" s="90"/>
      <c r="F447" s="90"/>
      <c r="G447" s="90"/>
      <c r="H447" s="90"/>
    </row>
    <row r="448" spans="1:8" x14ac:dyDescent="0.3">
      <c r="A448" s="90"/>
      <c r="B448" s="90"/>
      <c r="C448" s="90"/>
      <c r="D448" s="90"/>
      <c r="E448" s="90"/>
      <c r="F448" s="90"/>
      <c r="G448" s="90"/>
      <c r="H448" s="90"/>
    </row>
    <row r="449" spans="1:8" x14ac:dyDescent="0.3">
      <c r="A449" s="90"/>
      <c r="B449" s="90"/>
      <c r="C449" s="90"/>
      <c r="D449" s="90"/>
      <c r="E449" s="90"/>
      <c r="F449" s="90"/>
      <c r="G449" s="90"/>
      <c r="H449" s="90"/>
    </row>
    <row r="450" spans="1:8" x14ac:dyDescent="0.3">
      <c r="A450" s="90"/>
      <c r="B450" s="90"/>
      <c r="C450" s="90"/>
      <c r="D450" s="90"/>
      <c r="E450" s="90"/>
      <c r="F450" s="90"/>
      <c r="G450" s="90"/>
      <c r="H450" s="90"/>
    </row>
    <row r="451" spans="1:8" x14ac:dyDescent="0.3">
      <c r="A451" s="90"/>
      <c r="B451" s="90"/>
      <c r="C451" s="90"/>
      <c r="D451" s="90"/>
      <c r="E451" s="90"/>
      <c r="F451" s="90"/>
      <c r="G451" s="90"/>
      <c r="H451" s="90"/>
    </row>
    <row r="452" spans="1:8" x14ac:dyDescent="0.3">
      <c r="A452" s="90"/>
      <c r="B452" s="90"/>
      <c r="C452" s="90"/>
      <c r="D452" s="90"/>
      <c r="E452" s="90"/>
      <c r="F452" s="90"/>
      <c r="G452" s="90"/>
      <c r="H452" s="90"/>
    </row>
    <row r="453" spans="1:8" x14ac:dyDescent="0.3">
      <c r="A453" s="90"/>
      <c r="B453" s="90"/>
      <c r="C453" s="90"/>
      <c r="D453" s="90"/>
      <c r="E453" s="90"/>
      <c r="F453" s="90"/>
      <c r="G453" s="90"/>
      <c r="H453" s="90"/>
    </row>
    <row r="454" spans="1:8" x14ac:dyDescent="0.3">
      <c r="A454" s="90"/>
      <c r="B454" s="90"/>
      <c r="C454" s="90"/>
      <c r="D454" s="90"/>
      <c r="E454" s="90"/>
      <c r="F454" s="90"/>
      <c r="G454" s="90"/>
      <c r="H454" s="90"/>
    </row>
    <row r="455" spans="1:8" x14ac:dyDescent="0.3">
      <c r="A455" s="90"/>
      <c r="B455" s="90"/>
      <c r="C455" s="90"/>
      <c r="D455" s="90"/>
      <c r="E455" s="90"/>
      <c r="F455" s="90"/>
      <c r="G455" s="90"/>
      <c r="H455" s="90"/>
    </row>
    <row r="456" spans="1:8" x14ac:dyDescent="0.3">
      <c r="A456" s="90"/>
      <c r="B456" s="90"/>
      <c r="C456" s="90"/>
      <c r="D456" s="90"/>
      <c r="E456" s="90"/>
      <c r="F456" s="90"/>
      <c r="G456" s="90"/>
      <c r="H456" s="90"/>
    </row>
    <row r="457" spans="1:8" x14ac:dyDescent="0.3">
      <c r="A457" s="90"/>
      <c r="B457" s="90"/>
      <c r="C457" s="90"/>
      <c r="D457" s="90"/>
      <c r="E457" s="90"/>
      <c r="F457" s="90"/>
      <c r="G457" s="90"/>
      <c r="H457" s="90"/>
    </row>
    <row r="458" spans="1:8" x14ac:dyDescent="0.3">
      <c r="A458" s="90"/>
      <c r="B458" s="90"/>
      <c r="C458" s="90"/>
      <c r="D458" s="90"/>
      <c r="E458" s="90"/>
      <c r="F458" s="90"/>
      <c r="G458" s="90"/>
      <c r="H458" s="90"/>
    </row>
    <row r="459" spans="1:8" x14ac:dyDescent="0.3">
      <c r="A459" s="90"/>
      <c r="B459" s="90"/>
      <c r="C459" s="90"/>
      <c r="D459" s="90"/>
      <c r="E459" s="90"/>
      <c r="F459" s="90"/>
      <c r="G459" s="90"/>
      <c r="H459" s="90"/>
    </row>
    <row r="460" spans="1:8" x14ac:dyDescent="0.3">
      <c r="A460" s="90"/>
      <c r="B460" s="90"/>
      <c r="C460" s="90"/>
      <c r="D460" s="90"/>
      <c r="E460" s="90"/>
      <c r="F460" s="90"/>
      <c r="G460" s="90"/>
      <c r="H460" s="90"/>
    </row>
    <row r="461" spans="1:8" x14ac:dyDescent="0.3">
      <c r="A461" s="90"/>
      <c r="B461" s="90"/>
      <c r="C461" s="90"/>
      <c r="D461" s="90"/>
      <c r="E461" s="90"/>
      <c r="F461" s="90"/>
      <c r="G461" s="90"/>
      <c r="H461" s="90"/>
    </row>
    <row r="462" spans="1:8" x14ac:dyDescent="0.3">
      <c r="A462" s="90"/>
      <c r="B462" s="90"/>
      <c r="C462" s="90"/>
      <c r="D462" s="90"/>
      <c r="E462" s="90"/>
      <c r="F462" s="90"/>
      <c r="G462" s="90"/>
      <c r="H462" s="90"/>
    </row>
    <row r="463" spans="1:8" x14ac:dyDescent="0.3">
      <c r="A463" s="90"/>
      <c r="B463" s="90"/>
      <c r="C463" s="90"/>
      <c r="D463" s="90"/>
      <c r="E463" s="90"/>
      <c r="F463" s="90"/>
      <c r="G463" s="90"/>
      <c r="H463" s="90"/>
    </row>
    <row r="464" spans="1:8" x14ac:dyDescent="0.3">
      <c r="A464" s="90"/>
      <c r="B464" s="90"/>
      <c r="C464" s="90"/>
      <c r="D464" s="90"/>
      <c r="E464" s="90"/>
      <c r="F464" s="90"/>
      <c r="G464" s="90"/>
      <c r="H464" s="90"/>
    </row>
    <row r="465" spans="1:8" x14ac:dyDescent="0.3">
      <c r="A465" s="90"/>
      <c r="B465" s="90"/>
      <c r="C465" s="90"/>
      <c r="D465" s="90"/>
      <c r="E465" s="90"/>
      <c r="F465" s="90"/>
      <c r="G465" s="90"/>
      <c r="H465" s="90"/>
    </row>
    <row r="466" spans="1:8" x14ac:dyDescent="0.3">
      <c r="A466" s="90"/>
      <c r="B466" s="90"/>
      <c r="C466" s="90"/>
      <c r="D466" s="90"/>
      <c r="E466" s="90"/>
      <c r="F466" s="90"/>
      <c r="G466" s="90"/>
      <c r="H466" s="90"/>
    </row>
    <row r="467" spans="1:8" x14ac:dyDescent="0.3">
      <c r="A467" s="90"/>
      <c r="B467" s="90"/>
      <c r="C467" s="90"/>
      <c r="D467" s="90"/>
      <c r="E467" s="90"/>
      <c r="F467" s="90"/>
      <c r="G467" s="90"/>
      <c r="H467" s="90"/>
    </row>
    <row r="468" spans="1:8" x14ac:dyDescent="0.3">
      <c r="A468" s="90"/>
      <c r="B468" s="90"/>
      <c r="C468" s="90"/>
      <c r="D468" s="90"/>
      <c r="E468" s="90"/>
      <c r="F468" s="90"/>
      <c r="G468" s="90"/>
      <c r="H468" s="90"/>
    </row>
    <row r="469" spans="1:8" x14ac:dyDescent="0.3">
      <c r="A469" s="90"/>
      <c r="B469" s="90"/>
      <c r="C469" s="90"/>
      <c r="D469" s="90"/>
      <c r="E469" s="90"/>
      <c r="F469" s="90"/>
      <c r="G469" s="90"/>
      <c r="H469" s="90"/>
    </row>
    <row r="470" spans="1:8" x14ac:dyDescent="0.3">
      <c r="A470" s="90"/>
      <c r="B470" s="90"/>
      <c r="C470" s="90"/>
      <c r="D470" s="90"/>
      <c r="E470" s="90"/>
      <c r="F470" s="90"/>
      <c r="G470" s="90"/>
      <c r="H470" s="90"/>
    </row>
    <row r="471" spans="1:8" x14ac:dyDescent="0.3">
      <c r="A471" s="90"/>
      <c r="B471" s="90"/>
      <c r="C471" s="90"/>
      <c r="D471" s="90"/>
      <c r="E471" s="90"/>
      <c r="F471" s="90"/>
      <c r="G471" s="90"/>
      <c r="H471" s="90"/>
    </row>
    <row r="472" spans="1:8" x14ac:dyDescent="0.3">
      <c r="A472" s="90"/>
      <c r="B472" s="90"/>
      <c r="C472" s="90"/>
      <c r="D472" s="90"/>
      <c r="E472" s="90"/>
      <c r="F472" s="90"/>
      <c r="G472" s="90"/>
      <c r="H472" s="90"/>
    </row>
    <row r="473" spans="1:8" x14ac:dyDescent="0.3">
      <c r="A473" s="90"/>
      <c r="B473" s="90"/>
      <c r="C473" s="90"/>
      <c r="D473" s="90"/>
      <c r="E473" s="90"/>
      <c r="F473" s="90"/>
      <c r="G473" s="90"/>
      <c r="H473" s="90"/>
    </row>
    <row r="474" spans="1:8" x14ac:dyDescent="0.3">
      <c r="A474" s="90"/>
      <c r="B474" s="90"/>
      <c r="C474" s="90"/>
      <c r="D474" s="90"/>
      <c r="E474" s="90"/>
      <c r="F474" s="90"/>
      <c r="G474" s="90"/>
      <c r="H474" s="90"/>
    </row>
    <row r="475" spans="1:8" x14ac:dyDescent="0.3">
      <c r="A475" s="90"/>
      <c r="B475" s="90"/>
      <c r="C475" s="90"/>
      <c r="D475" s="90"/>
      <c r="E475" s="90"/>
      <c r="F475" s="90"/>
      <c r="G475" s="90"/>
      <c r="H475" s="90"/>
    </row>
    <row r="476" spans="1:8" x14ac:dyDescent="0.3">
      <c r="A476" s="90"/>
      <c r="B476" s="90"/>
      <c r="C476" s="90"/>
      <c r="D476" s="90"/>
      <c r="E476" s="90"/>
      <c r="F476" s="90"/>
      <c r="G476" s="90"/>
      <c r="H476" s="90"/>
    </row>
    <row r="477" spans="1:8" x14ac:dyDescent="0.3">
      <c r="A477" s="90"/>
      <c r="B477" s="90"/>
      <c r="C477" s="90"/>
      <c r="D477" s="90"/>
      <c r="E477" s="90"/>
      <c r="F477" s="90"/>
      <c r="G477" s="90"/>
      <c r="H477" s="90"/>
    </row>
    <row r="478" spans="1:8" x14ac:dyDescent="0.3">
      <c r="A478" s="90"/>
      <c r="B478" s="90"/>
      <c r="C478" s="90"/>
      <c r="D478" s="90"/>
      <c r="E478" s="90"/>
      <c r="F478" s="90"/>
      <c r="G478" s="90"/>
      <c r="H478" s="90"/>
    </row>
    <row r="479" spans="1:8" x14ac:dyDescent="0.3">
      <c r="A479" s="90"/>
      <c r="B479" s="90"/>
      <c r="C479" s="90"/>
      <c r="D479" s="90"/>
      <c r="E479" s="90"/>
      <c r="F479" s="90"/>
      <c r="G479" s="90"/>
      <c r="H479" s="90"/>
    </row>
    <row r="480" spans="1:8" x14ac:dyDescent="0.3">
      <c r="A480" s="90"/>
      <c r="B480" s="90"/>
      <c r="C480" s="90"/>
      <c r="D480" s="90"/>
      <c r="E480" s="90"/>
      <c r="F480" s="90"/>
      <c r="G480" s="90"/>
      <c r="H480" s="90"/>
    </row>
    <row r="481" spans="1:8" x14ac:dyDescent="0.3">
      <c r="A481" s="90"/>
      <c r="B481" s="90"/>
      <c r="C481" s="90"/>
      <c r="D481" s="90"/>
      <c r="E481" s="90"/>
      <c r="F481" s="90"/>
      <c r="G481" s="90"/>
      <c r="H481" s="90"/>
    </row>
    <row r="482" spans="1:8" x14ac:dyDescent="0.3">
      <c r="A482" s="90"/>
      <c r="B482" s="90"/>
      <c r="C482" s="90"/>
      <c r="D482" s="90"/>
      <c r="E482" s="90"/>
      <c r="F482" s="90"/>
      <c r="G482" s="90"/>
      <c r="H482" s="90"/>
    </row>
    <row r="483" spans="1:8" x14ac:dyDescent="0.3">
      <c r="A483" s="90"/>
      <c r="B483" s="90"/>
      <c r="C483" s="90"/>
      <c r="D483" s="90"/>
      <c r="E483" s="90"/>
      <c r="F483" s="90"/>
      <c r="G483" s="90"/>
      <c r="H483" s="90"/>
    </row>
    <row r="484" spans="1:8" x14ac:dyDescent="0.3">
      <c r="A484" s="90"/>
      <c r="B484" s="90"/>
      <c r="C484" s="90"/>
      <c r="D484" s="90"/>
      <c r="E484" s="90"/>
      <c r="F484" s="90"/>
      <c r="G484" s="90"/>
      <c r="H484" s="90"/>
    </row>
    <row r="485" spans="1:8" x14ac:dyDescent="0.3">
      <c r="A485" s="90"/>
      <c r="B485" s="90"/>
      <c r="C485" s="90"/>
      <c r="D485" s="90"/>
      <c r="E485" s="90"/>
      <c r="F485" s="90"/>
      <c r="G485" s="90"/>
      <c r="H485" s="90"/>
    </row>
    <row r="486" spans="1:8" x14ac:dyDescent="0.3">
      <c r="A486" s="90"/>
      <c r="B486" s="90"/>
      <c r="C486" s="90"/>
      <c r="D486" s="90"/>
      <c r="E486" s="90"/>
      <c r="F486" s="90"/>
      <c r="G486" s="90"/>
      <c r="H486" s="90"/>
    </row>
    <row r="487" spans="1:8" x14ac:dyDescent="0.3">
      <c r="A487" s="90"/>
      <c r="B487" s="90"/>
      <c r="C487" s="90"/>
      <c r="D487" s="90"/>
      <c r="E487" s="90"/>
      <c r="F487" s="90"/>
      <c r="G487" s="90"/>
      <c r="H487" s="90"/>
    </row>
    <row r="488" spans="1:8" x14ac:dyDescent="0.3">
      <c r="A488" s="90"/>
      <c r="B488" s="90"/>
      <c r="C488" s="90"/>
      <c r="D488" s="90"/>
      <c r="E488" s="90"/>
      <c r="F488" s="90"/>
      <c r="G488" s="90"/>
      <c r="H488" s="90"/>
    </row>
    <row r="489" spans="1:8" x14ac:dyDescent="0.3">
      <c r="A489" s="90"/>
      <c r="B489" s="90"/>
      <c r="C489" s="90"/>
      <c r="D489" s="90"/>
      <c r="E489" s="90"/>
      <c r="F489" s="90"/>
      <c r="G489" s="90"/>
      <c r="H489" s="90"/>
    </row>
    <row r="490" spans="1:8" x14ac:dyDescent="0.3">
      <c r="A490" s="90"/>
      <c r="B490" s="90"/>
      <c r="C490" s="90"/>
      <c r="D490" s="90"/>
      <c r="E490" s="90"/>
      <c r="F490" s="90"/>
      <c r="G490" s="90"/>
      <c r="H490" s="90"/>
    </row>
    <row r="491" spans="1:8" x14ac:dyDescent="0.3">
      <c r="A491" s="90"/>
      <c r="B491" s="90"/>
      <c r="C491" s="90"/>
      <c r="D491" s="90"/>
      <c r="E491" s="90"/>
      <c r="F491" s="90"/>
      <c r="G491" s="90"/>
      <c r="H491" s="90"/>
    </row>
    <row r="492" spans="1:8" x14ac:dyDescent="0.3">
      <c r="A492" s="90"/>
      <c r="B492" s="90"/>
      <c r="C492" s="90"/>
      <c r="D492" s="90"/>
      <c r="E492" s="90"/>
      <c r="F492" s="90"/>
      <c r="G492" s="90"/>
      <c r="H492" s="90"/>
    </row>
    <row r="493" spans="1:8" x14ac:dyDescent="0.3">
      <c r="A493" s="90"/>
      <c r="B493" s="90"/>
      <c r="C493" s="90"/>
      <c r="D493" s="90"/>
      <c r="E493" s="90"/>
      <c r="F493" s="90"/>
      <c r="G493" s="90"/>
      <c r="H493" s="90"/>
    </row>
    <row r="494" spans="1:8" x14ac:dyDescent="0.3">
      <c r="A494" s="90"/>
      <c r="B494" s="90"/>
      <c r="C494" s="90"/>
      <c r="D494" s="90"/>
      <c r="E494" s="90"/>
      <c r="F494" s="90"/>
      <c r="G494" s="90"/>
      <c r="H494" s="90"/>
    </row>
    <row r="495" spans="1:8" x14ac:dyDescent="0.3">
      <c r="A495" s="90"/>
      <c r="B495" s="90"/>
      <c r="C495" s="90"/>
      <c r="D495" s="90"/>
      <c r="E495" s="90"/>
      <c r="F495" s="90"/>
      <c r="G495" s="90"/>
      <c r="H495" s="90"/>
    </row>
    <row r="496" spans="1:8" x14ac:dyDescent="0.3">
      <c r="A496" s="90"/>
      <c r="B496" s="90"/>
      <c r="C496" s="90"/>
      <c r="D496" s="90"/>
      <c r="E496" s="90"/>
      <c r="F496" s="90"/>
      <c r="G496" s="90"/>
      <c r="H496" s="90"/>
    </row>
    <row r="497" spans="1:8" x14ac:dyDescent="0.3">
      <c r="A497" s="90"/>
      <c r="B497" s="90"/>
      <c r="C497" s="90"/>
      <c r="D497" s="90"/>
      <c r="E497" s="90"/>
      <c r="F497" s="90"/>
      <c r="G497" s="90"/>
      <c r="H497" s="90"/>
    </row>
    <row r="498" spans="1:8" x14ac:dyDescent="0.3">
      <c r="A498" s="90"/>
      <c r="B498" s="90"/>
      <c r="C498" s="90"/>
      <c r="D498" s="90"/>
      <c r="E498" s="90"/>
      <c r="F498" s="90"/>
      <c r="G498" s="90"/>
      <c r="H498" s="90"/>
    </row>
    <row r="499" spans="1:8" x14ac:dyDescent="0.3">
      <c r="A499" s="90"/>
      <c r="B499" s="90"/>
      <c r="C499" s="90"/>
      <c r="D499" s="90"/>
      <c r="E499" s="90"/>
      <c r="F499" s="90"/>
      <c r="G499" s="90"/>
      <c r="H499" s="90"/>
    </row>
    <row r="500" spans="1:8" x14ac:dyDescent="0.3">
      <c r="A500" s="90"/>
      <c r="B500" s="90"/>
      <c r="C500" s="90"/>
      <c r="D500" s="90"/>
      <c r="E500" s="90"/>
      <c r="F500" s="90"/>
      <c r="G500" s="90"/>
      <c r="H500" s="90"/>
    </row>
    <row r="501" spans="1:8" x14ac:dyDescent="0.3">
      <c r="A501" s="90"/>
      <c r="B501" s="90"/>
      <c r="C501" s="90"/>
      <c r="D501" s="90"/>
      <c r="E501" s="90"/>
      <c r="F501" s="90"/>
      <c r="G501" s="90"/>
      <c r="H501" s="90"/>
    </row>
    <row r="502" spans="1:8" x14ac:dyDescent="0.3">
      <c r="A502" s="90"/>
      <c r="B502" s="90"/>
      <c r="C502" s="90"/>
      <c r="D502" s="90"/>
      <c r="E502" s="90"/>
      <c r="F502" s="90"/>
      <c r="G502" s="90"/>
      <c r="H502" s="90"/>
    </row>
    <row r="503" spans="1:8" x14ac:dyDescent="0.3">
      <c r="A503" s="90"/>
      <c r="B503" s="90"/>
      <c r="C503" s="90"/>
      <c r="D503" s="90"/>
      <c r="E503" s="90"/>
      <c r="F503" s="90"/>
      <c r="G503" s="90"/>
      <c r="H503" s="90"/>
    </row>
    <row r="504" spans="1:8" x14ac:dyDescent="0.3">
      <c r="A504" s="90"/>
      <c r="B504" s="90"/>
      <c r="C504" s="90"/>
      <c r="D504" s="90"/>
      <c r="E504" s="90"/>
      <c r="F504" s="90"/>
      <c r="G504" s="90"/>
      <c r="H504" s="90"/>
    </row>
    <row r="505" spans="1:8" x14ac:dyDescent="0.3">
      <c r="A505" s="90"/>
      <c r="B505" s="90"/>
      <c r="C505" s="90"/>
      <c r="D505" s="90"/>
      <c r="E505" s="90"/>
      <c r="F505" s="90"/>
      <c r="G505" s="90"/>
      <c r="H505" s="90"/>
    </row>
    <row r="506" spans="1:8" x14ac:dyDescent="0.3">
      <c r="A506" s="90"/>
      <c r="B506" s="90"/>
      <c r="C506" s="90"/>
      <c r="D506" s="90"/>
      <c r="E506" s="90"/>
      <c r="F506" s="90"/>
      <c r="G506" s="90"/>
      <c r="H506" s="90"/>
    </row>
    <row r="507" spans="1:8" x14ac:dyDescent="0.3">
      <c r="A507" s="90"/>
      <c r="B507" s="90"/>
      <c r="C507" s="90"/>
      <c r="D507" s="90"/>
      <c r="E507" s="90"/>
      <c r="F507" s="90"/>
      <c r="G507" s="90"/>
      <c r="H507" s="90"/>
    </row>
    <row r="508" spans="1:8" x14ac:dyDescent="0.3">
      <c r="A508" s="90"/>
      <c r="B508" s="90"/>
      <c r="C508" s="90"/>
      <c r="D508" s="90"/>
      <c r="E508" s="90"/>
      <c r="F508" s="90"/>
      <c r="G508" s="90"/>
      <c r="H508" s="90"/>
    </row>
    <row r="509" spans="1:8" x14ac:dyDescent="0.3">
      <c r="A509" s="90"/>
      <c r="B509" s="90"/>
      <c r="C509" s="90"/>
      <c r="D509" s="90"/>
      <c r="E509" s="90"/>
      <c r="F509" s="90"/>
      <c r="G509" s="90"/>
      <c r="H509" s="90"/>
    </row>
    <row r="510" spans="1:8" x14ac:dyDescent="0.3">
      <c r="A510" s="90"/>
      <c r="B510" s="90"/>
      <c r="C510" s="90"/>
      <c r="D510" s="90"/>
      <c r="E510" s="90"/>
      <c r="F510" s="90"/>
      <c r="G510" s="90"/>
      <c r="H510" s="90"/>
    </row>
    <row r="511" spans="1:8" x14ac:dyDescent="0.3">
      <c r="A511" s="90"/>
      <c r="B511" s="90"/>
      <c r="C511" s="90"/>
      <c r="D511" s="90"/>
      <c r="E511" s="90"/>
      <c r="F511" s="90"/>
      <c r="G511" s="90"/>
      <c r="H511" s="90"/>
    </row>
    <row r="512" spans="1:8" x14ac:dyDescent="0.3">
      <c r="A512" s="90"/>
      <c r="B512" s="90"/>
      <c r="C512" s="90"/>
      <c r="D512" s="90"/>
      <c r="E512" s="90"/>
      <c r="F512" s="90"/>
      <c r="G512" s="90"/>
      <c r="H512" s="90"/>
    </row>
    <row r="513" spans="1:8" x14ac:dyDescent="0.3">
      <c r="A513" s="90"/>
      <c r="B513" s="90"/>
      <c r="C513" s="90"/>
      <c r="D513" s="90"/>
      <c r="E513" s="90"/>
      <c r="F513" s="90"/>
      <c r="G513" s="90"/>
      <c r="H513" s="90"/>
    </row>
    <row r="514" spans="1:8" x14ac:dyDescent="0.3">
      <c r="A514" s="90"/>
      <c r="B514" s="90"/>
      <c r="C514" s="90"/>
      <c r="D514" s="90"/>
      <c r="E514" s="90"/>
      <c r="F514" s="90"/>
      <c r="G514" s="90"/>
      <c r="H514" s="90"/>
    </row>
    <row r="515" spans="1:8" x14ac:dyDescent="0.3">
      <c r="A515" s="90"/>
      <c r="B515" s="90"/>
      <c r="C515" s="90"/>
      <c r="D515" s="90"/>
      <c r="E515" s="90"/>
      <c r="F515" s="90"/>
      <c r="G515" s="90"/>
      <c r="H515" s="90"/>
    </row>
    <row r="516" spans="1:8" x14ac:dyDescent="0.3">
      <c r="A516" s="90"/>
      <c r="B516" s="90"/>
      <c r="C516" s="90"/>
      <c r="D516" s="90"/>
      <c r="E516" s="90"/>
      <c r="F516" s="90"/>
      <c r="G516" s="90"/>
      <c r="H516" s="90"/>
    </row>
    <row r="517" spans="1:8" x14ac:dyDescent="0.3">
      <c r="A517" s="90"/>
      <c r="B517" s="90"/>
      <c r="C517" s="90"/>
      <c r="D517" s="90"/>
      <c r="E517" s="90"/>
      <c r="F517" s="90"/>
      <c r="G517" s="90"/>
      <c r="H517" s="90"/>
    </row>
    <row r="518" spans="1:8" x14ac:dyDescent="0.3">
      <c r="A518" s="90"/>
      <c r="B518" s="90"/>
      <c r="C518" s="90"/>
      <c r="D518" s="90"/>
      <c r="E518" s="90"/>
      <c r="F518" s="90"/>
      <c r="G518" s="90"/>
      <c r="H518" s="90"/>
    </row>
    <row r="519" spans="1:8" x14ac:dyDescent="0.3">
      <c r="A519" s="90"/>
      <c r="B519" s="90"/>
      <c r="C519" s="90"/>
      <c r="D519" s="90"/>
      <c r="E519" s="90"/>
      <c r="F519" s="90"/>
      <c r="G519" s="90"/>
      <c r="H519" s="90"/>
    </row>
    <row r="520" spans="1:8" x14ac:dyDescent="0.3">
      <c r="A520" s="90"/>
      <c r="B520" s="90"/>
      <c r="C520" s="90"/>
      <c r="D520" s="90"/>
      <c r="E520" s="90"/>
      <c r="F520" s="90"/>
      <c r="G520" s="90"/>
      <c r="H520" s="90"/>
    </row>
    <row r="521" spans="1:8" x14ac:dyDescent="0.3">
      <c r="A521" s="90"/>
      <c r="B521" s="90"/>
      <c r="C521" s="90"/>
      <c r="D521" s="90"/>
      <c r="E521" s="90"/>
      <c r="F521" s="90"/>
      <c r="G521" s="90"/>
      <c r="H521" s="90"/>
    </row>
    <row r="522" spans="1:8" x14ac:dyDescent="0.3">
      <c r="A522" s="90"/>
      <c r="B522" s="90"/>
      <c r="C522" s="90"/>
      <c r="D522" s="90"/>
      <c r="E522" s="90"/>
      <c r="F522" s="90"/>
      <c r="G522" s="90"/>
      <c r="H522" s="90"/>
    </row>
    <row r="523" spans="1:8" x14ac:dyDescent="0.3">
      <c r="A523" s="90"/>
      <c r="B523" s="90"/>
      <c r="C523" s="90"/>
      <c r="D523" s="90"/>
      <c r="E523" s="90"/>
      <c r="F523" s="90"/>
      <c r="G523" s="90"/>
      <c r="H523" s="90"/>
    </row>
    <row r="524" spans="1:8" x14ac:dyDescent="0.3">
      <c r="A524" s="90"/>
      <c r="B524" s="90"/>
      <c r="C524" s="90"/>
      <c r="D524" s="90"/>
      <c r="E524" s="90"/>
      <c r="F524" s="90"/>
      <c r="G524" s="90"/>
      <c r="H524" s="90"/>
    </row>
    <row r="525" spans="1:8" x14ac:dyDescent="0.3">
      <c r="A525" s="90"/>
      <c r="B525" s="90"/>
      <c r="C525" s="90"/>
      <c r="D525" s="90"/>
      <c r="E525" s="90"/>
      <c r="F525" s="90"/>
      <c r="G525" s="90"/>
      <c r="H525" s="90"/>
    </row>
    <row r="526" spans="1:8" x14ac:dyDescent="0.3">
      <c r="A526" s="90"/>
      <c r="B526" s="90"/>
      <c r="C526" s="90"/>
      <c r="D526" s="90"/>
      <c r="E526" s="90"/>
      <c r="F526" s="90"/>
      <c r="G526" s="90"/>
      <c r="H526" s="90"/>
    </row>
    <row r="527" spans="1:8" x14ac:dyDescent="0.3">
      <c r="A527" s="90"/>
      <c r="B527" s="90"/>
      <c r="C527" s="90"/>
      <c r="D527" s="90"/>
      <c r="E527" s="90"/>
      <c r="F527" s="90"/>
      <c r="G527" s="90"/>
      <c r="H527" s="90"/>
    </row>
    <row r="528" spans="1:8" x14ac:dyDescent="0.3">
      <c r="A528" s="90"/>
      <c r="B528" s="90"/>
      <c r="C528" s="90"/>
      <c r="D528" s="90"/>
      <c r="E528" s="90"/>
      <c r="F528" s="90"/>
      <c r="G528" s="90"/>
      <c r="H528" s="90"/>
    </row>
    <row r="529" spans="1:8" x14ac:dyDescent="0.3">
      <c r="A529" s="90"/>
      <c r="B529" s="90"/>
      <c r="C529" s="90"/>
      <c r="D529" s="90"/>
      <c r="E529" s="90"/>
      <c r="F529" s="90"/>
      <c r="G529" s="90"/>
      <c r="H529" s="90"/>
    </row>
    <row r="530" spans="1:8" x14ac:dyDescent="0.3">
      <c r="A530" s="90"/>
      <c r="B530" s="90"/>
      <c r="C530" s="90"/>
      <c r="D530" s="90"/>
      <c r="E530" s="90"/>
      <c r="F530" s="90"/>
      <c r="G530" s="90"/>
      <c r="H530" s="90"/>
    </row>
    <row r="531" spans="1:8" x14ac:dyDescent="0.3">
      <c r="A531" s="90"/>
      <c r="B531" s="90"/>
      <c r="C531" s="90"/>
      <c r="D531" s="90"/>
      <c r="E531" s="90"/>
      <c r="F531" s="90"/>
      <c r="G531" s="90"/>
      <c r="H531" s="90"/>
    </row>
    <row r="532" spans="1:8" x14ac:dyDescent="0.3">
      <c r="A532" s="90"/>
      <c r="B532" s="90"/>
      <c r="C532" s="90"/>
      <c r="D532" s="90"/>
      <c r="E532" s="90"/>
      <c r="F532" s="90"/>
      <c r="G532" s="90"/>
      <c r="H532" s="90"/>
    </row>
    <row r="533" spans="1:8" x14ac:dyDescent="0.3">
      <c r="A533" s="90"/>
      <c r="B533" s="90"/>
      <c r="C533" s="90"/>
      <c r="D533" s="90"/>
      <c r="E533" s="90"/>
      <c r="F533" s="90"/>
      <c r="G533" s="90"/>
      <c r="H533" s="90"/>
    </row>
    <row r="534" spans="1:8" x14ac:dyDescent="0.3">
      <c r="A534" s="90"/>
      <c r="B534" s="90"/>
      <c r="C534" s="90"/>
      <c r="D534" s="90"/>
      <c r="E534" s="90"/>
      <c r="F534" s="90"/>
      <c r="G534" s="90"/>
      <c r="H534" s="90"/>
    </row>
    <row r="535" spans="1:8" x14ac:dyDescent="0.3">
      <c r="A535" s="90"/>
      <c r="B535" s="90"/>
      <c r="C535" s="90"/>
      <c r="D535" s="90"/>
      <c r="E535" s="90"/>
      <c r="F535" s="90"/>
      <c r="G535" s="90"/>
      <c r="H535" s="90"/>
    </row>
    <row r="536" spans="1:8" x14ac:dyDescent="0.3">
      <c r="A536" s="90"/>
      <c r="B536" s="90"/>
      <c r="C536" s="90"/>
      <c r="D536" s="90"/>
      <c r="E536" s="90"/>
      <c r="F536" s="90"/>
      <c r="G536" s="90"/>
      <c r="H536" s="90"/>
    </row>
    <row r="537" spans="1:8" x14ac:dyDescent="0.3">
      <c r="A537" s="90"/>
      <c r="B537" s="90"/>
      <c r="C537" s="90"/>
      <c r="D537" s="90"/>
      <c r="E537" s="90"/>
      <c r="F537" s="90"/>
      <c r="G537" s="90"/>
      <c r="H537" s="90"/>
    </row>
    <row r="538" spans="1:8" x14ac:dyDescent="0.3">
      <c r="A538" s="90"/>
      <c r="B538" s="90"/>
      <c r="C538" s="90"/>
      <c r="D538" s="90"/>
      <c r="E538" s="90"/>
      <c r="F538" s="90"/>
      <c r="G538" s="90"/>
      <c r="H538" s="90"/>
    </row>
    <row r="539" spans="1:8" x14ac:dyDescent="0.3">
      <c r="A539" s="90"/>
      <c r="B539" s="90"/>
      <c r="C539" s="90"/>
      <c r="D539" s="90"/>
      <c r="E539" s="90"/>
      <c r="F539" s="90"/>
      <c r="G539" s="90"/>
      <c r="H539" s="90"/>
    </row>
    <row r="540" spans="1:8" x14ac:dyDescent="0.3">
      <c r="A540" s="90"/>
      <c r="B540" s="90"/>
      <c r="C540" s="90"/>
      <c r="D540" s="90"/>
      <c r="E540" s="90"/>
      <c r="F540" s="90"/>
      <c r="G540" s="90"/>
      <c r="H540" s="90"/>
    </row>
    <row r="541" spans="1:8" x14ac:dyDescent="0.3">
      <c r="A541" s="90"/>
      <c r="B541" s="90"/>
      <c r="C541" s="90"/>
      <c r="D541" s="90"/>
      <c r="E541" s="90"/>
      <c r="F541" s="90"/>
      <c r="G541" s="90"/>
      <c r="H541" s="90"/>
    </row>
    <row r="542" spans="1:8" x14ac:dyDescent="0.3">
      <c r="A542" s="90"/>
      <c r="B542" s="90"/>
      <c r="C542" s="90"/>
      <c r="D542" s="90"/>
      <c r="E542" s="90"/>
      <c r="F542" s="90"/>
      <c r="G542" s="90"/>
      <c r="H542" s="90"/>
    </row>
    <row r="543" spans="1:8" x14ac:dyDescent="0.3">
      <c r="A543" s="90"/>
      <c r="B543" s="90"/>
      <c r="C543" s="90"/>
      <c r="D543" s="90"/>
      <c r="E543" s="90"/>
      <c r="F543" s="90"/>
      <c r="G543" s="90"/>
      <c r="H543" s="90"/>
    </row>
    <row r="544" spans="1:8" x14ac:dyDescent="0.3">
      <c r="A544" s="90"/>
      <c r="B544" s="90"/>
      <c r="C544" s="90"/>
      <c r="D544" s="90"/>
      <c r="E544" s="90"/>
      <c r="F544" s="90"/>
      <c r="G544" s="90"/>
      <c r="H544" s="90"/>
    </row>
    <row r="545" spans="1:8" x14ac:dyDescent="0.3">
      <c r="A545" s="90"/>
      <c r="B545" s="90"/>
      <c r="C545" s="90"/>
      <c r="D545" s="90"/>
      <c r="E545" s="90"/>
      <c r="F545" s="90"/>
      <c r="G545" s="90"/>
      <c r="H545" s="90"/>
    </row>
    <row r="546" spans="1:8" x14ac:dyDescent="0.3">
      <c r="A546" s="90"/>
      <c r="B546" s="90"/>
      <c r="C546" s="90"/>
      <c r="D546" s="90"/>
      <c r="E546" s="90"/>
      <c r="F546" s="90"/>
      <c r="G546" s="90"/>
      <c r="H546" s="90"/>
    </row>
    <row r="547" spans="1:8" x14ac:dyDescent="0.3">
      <c r="A547" s="90"/>
      <c r="B547" s="90"/>
      <c r="C547" s="90"/>
      <c r="D547" s="90"/>
      <c r="E547" s="90"/>
      <c r="F547" s="90"/>
      <c r="G547" s="90"/>
      <c r="H547" s="90"/>
    </row>
    <row r="548" spans="1:8" x14ac:dyDescent="0.3">
      <c r="A548" s="90"/>
      <c r="B548" s="90"/>
      <c r="C548" s="90"/>
      <c r="D548" s="90"/>
      <c r="E548" s="90"/>
      <c r="F548" s="90"/>
      <c r="G548" s="90"/>
      <c r="H548" s="90"/>
    </row>
    <row r="549" spans="1:8" x14ac:dyDescent="0.3">
      <c r="A549" s="90"/>
      <c r="B549" s="90"/>
      <c r="C549" s="90"/>
      <c r="D549" s="90"/>
      <c r="E549" s="90"/>
      <c r="F549" s="90"/>
      <c r="G549" s="90"/>
      <c r="H549" s="90"/>
    </row>
    <row r="550" spans="1:8" x14ac:dyDescent="0.3">
      <c r="A550" s="90"/>
      <c r="B550" s="90"/>
      <c r="C550" s="90"/>
      <c r="D550" s="90"/>
      <c r="E550" s="90"/>
      <c r="F550" s="90"/>
      <c r="G550" s="90"/>
      <c r="H550" s="90"/>
    </row>
    <row r="551" spans="1:8" x14ac:dyDescent="0.3">
      <c r="A551" s="90"/>
      <c r="B551" s="90"/>
      <c r="C551" s="90"/>
      <c r="D551" s="90"/>
      <c r="E551" s="90"/>
      <c r="F551" s="90"/>
      <c r="G551" s="90"/>
      <c r="H551" s="90"/>
    </row>
    <row r="552" spans="1:8" x14ac:dyDescent="0.3">
      <c r="A552" s="90"/>
      <c r="B552" s="90"/>
      <c r="C552" s="90"/>
      <c r="D552" s="90"/>
      <c r="E552" s="90"/>
      <c r="F552" s="90"/>
      <c r="G552" s="90"/>
      <c r="H552" s="90"/>
    </row>
    <row r="553" spans="1:8" x14ac:dyDescent="0.3">
      <c r="A553" s="90"/>
      <c r="B553" s="90"/>
      <c r="C553" s="90"/>
      <c r="D553" s="90"/>
      <c r="E553" s="90"/>
      <c r="F553" s="90"/>
      <c r="G553" s="90"/>
      <c r="H553" s="90"/>
    </row>
    <row r="554" spans="1:8" x14ac:dyDescent="0.3">
      <c r="A554" s="90"/>
      <c r="B554" s="90"/>
      <c r="C554" s="90"/>
      <c r="D554" s="90"/>
      <c r="E554" s="90"/>
      <c r="F554" s="90"/>
      <c r="G554" s="90"/>
      <c r="H554" s="90"/>
    </row>
    <row r="555" spans="1:8" x14ac:dyDescent="0.3">
      <c r="A555" s="90"/>
      <c r="B555" s="90"/>
      <c r="C555" s="90"/>
      <c r="D555" s="90"/>
      <c r="E555" s="90"/>
      <c r="F555" s="90"/>
      <c r="G555" s="90"/>
      <c r="H555" s="90"/>
    </row>
    <row r="556" spans="1:8" x14ac:dyDescent="0.3">
      <c r="A556" s="90"/>
      <c r="B556" s="90"/>
      <c r="C556" s="90"/>
      <c r="D556" s="90"/>
      <c r="E556" s="90"/>
      <c r="F556" s="90"/>
      <c r="G556" s="90"/>
      <c r="H556" s="90"/>
    </row>
    <row r="557" spans="1:8" x14ac:dyDescent="0.3">
      <c r="A557" s="90"/>
      <c r="B557" s="90"/>
      <c r="C557" s="90"/>
      <c r="D557" s="90"/>
      <c r="E557" s="90"/>
      <c r="F557" s="90"/>
      <c r="G557" s="90"/>
      <c r="H557" s="90"/>
    </row>
    <row r="558" spans="1:8" x14ac:dyDescent="0.3">
      <c r="A558" s="90"/>
      <c r="B558" s="90"/>
      <c r="C558" s="90"/>
      <c r="D558" s="90"/>
      <c r="E558" s="90"/>
      <c r="F558" s="90"/>
      <c r="G558" s="90"/>
      <c r="H558" s="90"/>
    </row>
    <row r="559" spans="1:8" x14ac:dyDescent="0.3">
      <c r="A559" s="90"/>
      <c r="B559" s="90"/>
      <c r="C559" s="90"/>
      <c r="D559" s="90"/>
      <c r="E559" s="90"/>
      <c r="F559" s="90"/>
      <c r="G559" s="90"/>
      <c r="H559" s="90"/>
    </row>
    <row r="560" spans="1:8" x14ac:dyDescent="0.3">
      <c r="A560" s="90"/>
      <c r="B560" s="90"/>
      <c r="C560" s="90"/>
      <c r="D560" s="90"/>
      <c r="E560" s="90"/>
      <c r="F560" s="90"/>
      <c r="G560" s="90"/>
      <c r="H560" s="90"/>
    </row>
    <row r="561" spans="1:8" x14ac:dyDescent="0.3">
      <c r="A561" s="90"/>
      <c r="B561" s="90"/>
      <c r="C561" s="90"/>
      <c r="D561" s="90"/>
      <c r="E561" s="90"/>
      <c r="F561" s="90"/>
      <c r="G561" s="90"/>
      <c r="H561" s="90"/>
    </row>
    <row r="562" spans="1:8" x14ac:dyDescent="0.3">
      <c r="A562" s="90"/>
      <c r="B562" s="90"/>
      <c r="C562" s="90"/>
      <c r="D562" s="90"/>
      <c r="E562" s="90"/>
      <c r="F562" s="90"/>
      <c r="G562" s="90"/>
      <c r="H562" s="90"/>
    </row>
    <row r="563" spans="1:8" x14ac:dyDescent="0.3">
      <c r="A563" s="90"/>
      <c r="B563" s="90"/>
      <c r="C563" s="90"/>
      <c r="D563" s="90"/>
      <c r="E563" s="90"/>
      <c r="F563" s="90"/>
      <c r="G563" s="90"/>
      <c r="H563" s="90"/>
    </row>
    <row r="564" spans="1:8" x14ac:dyDescent="0.3">
      <c r="A564" s="90"/>
      <c r="B564" s="90"/>
      <c r="C564" s="90"/>
      <c r="D564" s="90"/>
      <c r="E564" s="90"/>
      <c r="F564" s="90"/>
      <c r="G564" s="90"/>
      <c r="H564" s="90"/>
    </row>
    <row r="565" spans="1:8" x14ac:dyDescent="0.3">
      <c r="A565" s="90"/>
      <c r="B565" s="90"/>
      <c r="C565" s="90"/>
      <c r="D565" s="90"/>
      <c r="E565" s="90"/>
      <c r="F565" s="90"/>
      <c r="G565" s="90"/>
      <c r="H565" s="90"/>
    </row>
    <row r="566" spans="1:8" x14ac:dyDescent="0.3">
      <c r="A566" s="90"/>
      <c r="B566" s="90"/>
      <c r="C566" s="90"/>
      <c r="D566" s="90"/>
      <c r="E566" s="90"/>
      <c r="F566" s="90"/>
      <c r="G566" s="90"/>
      <c r="H566" s="90"/>
    </row>
    <row r="567" spans="1:8" x14ac:dyDescent="0.3">
      <c r="A567" s="90"/>
      <c r="B567" s="90"/>
      <c r="C567" s="90"/>
      <c r="D567" s="90"/>
      <c r="E567" s="90"/>
      <c r="F567" s="90"/>
      <c r="G567" s="90"/>
      <c r="H567" s="90"/>
    </row>
    <row r="568" spans="1:8" x14ac:dyDescent="0.3">
      <c r="A568" s="90"/>
      <c r="B568" s="90"/>
      <c r="C568" s="90"/>
      <c r="D568" s="90"/>
      <c r="E568" s="90"/>
      <c r="F568" s="90"/>
      <c r="G568" s="90"/>
      <c r="H568" s="90"/>
    </row>
    <row r="569" spans="1:8" x14ac:dyDescent="0.3">
      <c r="A569" s="90"/>
      <c r="B569" s="90"/>
      <c r="C569" s="90"/>
      <c r="D569" s="90"/>
      <c r="E569" s="90"/>
      <c r="F569" s="90"/>
      <c r="G569" s="90"/>
      <c r="H569" s="90"/>
    </row>
    <row r="570" spans="1:8" x14ac:dyDescent="0.3">
      <c r="A570" s="90"/>
      <c r="B570" s="90"/>
      <c r="C570" s="90"/>
      <c r="D570" s="90"/>
      <c r="E570" s="90"/>
      <c r="F570" s="90"/>
      <c r="G570" s="90"/>
      <c r="H570" s="90"/>
    </row>
    <row r="571" spans="1:8" x14ac:dyDescent="0.3">
      <c r="A571" s="90"/>
      <c r="B571" s="90"/>
      <c r="C571" s="90"/>
      <c r="D571" s="90"/>
      <c r="E571" s="90"/>
      <c r="F571" s="90"/>
      <c r="G571" s="90"/>
      <c r="H571" s="90"/>
    </row>
    <row r="572" spans="1:8" x14ac:dyDescent="0.3">
      <c r="A572" s="90"/>
      <c r="B572" s="90"/>
      <c r="C572" s="90"/>
      <c r="D572" s="90"/>
      <c r="E572" s="90"/>
      <c r="F572" s="90"/>
      <c r="G572" s="90"/>
      <c r="H572" s="90"/>
    </row>
    <row r="573" spans="1:8" x14ac:dyDescent="0.3">
      <c r="A573" s="90"/>
      <c r="B573" s="90"/>
      <c r="C573" s="90"/>
      <c r="D573" s="90"/>
      <c r="E573" s="90"/>
      <c r="F573" s="90"/>
      <c r="G573" s="90"/>
      <c r="H573" s="90"/>
    </row>
    <row r="574" spans="1:8" x14ac:dyDescent="0.3">
      <c r="A574" s="90"/>
      <c r="B574" s="90"/>
      <c r="C574" s="90"/>
      <c r="D574" s="90"/>
      <c r="E574" s="90"/>
      <c r="F574" s="90"/>
      <c r="G574" s="90"/>
      <c r="H574" s="90"/>
    </row>
    <row r="575" spans="1:8" x14ac:dyDescent="0.3">
      <c r="A575" s="90"/>
      <c r="B575" s="90"/>
      <c r="C575" s="90"/>
      <c r="D575" s="90"/>
      <c r="E575" s="90"/>
      <c r="F575" s="90"/>
      <c r="G575" s="90"/>
      <c r="H575" s="90"/>
    </row>
    <row r="576" spans="1:8" x14ac:dyDescent="0.3">
      <c r="A576" s="90"/>
      <c r="B576" s="90"/>
      <c r="C576" s="90"/>
      <c r="D576" s="90"/>
      <c r="E576" s="90"/>
      <c r="F576" s="90"/>
      <c r="G576" s="90"/>
      <c r="H576" s="90"/>
    </row>
    <row r="577" spans="1:8" x14ac:dyDescent="0.3">
      <c r="A577" s="90"/>
      <c r="B577" s="90"/>
      <c r="C577" s="90"/>
      <c r="D577" s="90"/>
      <c r="E577" s="90"/>
      <c r="F577" s="90"/>
      <c r="G577" s="90"/>
      <c r="H577" s="90"/>
    </row>
    <row r="578" spans="1:8" x14ac:dyDescent="0.3">
      <c r="A578" s="90"/>
      <c r="B578" s="90"/>
      <c r="C578" s="90"/>
      <c r="D578" s="90"/>
      <c r="E578" s="90"/>
      <c r="F578" s="90"/>
      <c r="G578" s="90"/>
      <c r="H578" s="90"/>
    </row>
    <row r="579" spans="1:8" x14ac:dyDescent="0.3">
      <c r="A579" s="90"/>
      <c r="B579" s="90"/>
      <c r="C579" s="90"/>
      <c r="D579" s="90"/>
      <c r="E579" s="90"/>
      <c r="F579" s="90"/>
      <c r="G579" s="90"/>
      <c r="H579" s="90"/>
    </row>
    <row r="580" spans="1:8" x14ac:dyDescent="0.3">
      <c r="A580" s="90"/>
      <c r="B580" s="90"/>
      <c r="C580" s="90"/>
      <c r="D580" s="90"/>
      <c r="E580" s="90"/>
      <c r="F580" s="90"/>
      <c r="G580" s="90"/>
      <c r="H580" s="90"/>
    </row>
    <row r="581" spans="1:8" x14ac:dyDescent="0.3">
      <c r="A581" s="90"/>
      <c r="B581" s="90"/>
      <c r="C581" s="90"/>
      <c r="D581" s="90"/>
      <c r="E581" s="90"/>
      <c r="F581" s="90"/>
      <c r="G581" s="90"/>
      <c r="H581" s="90"/>
    </row>
    <row r="582" spans="1:8" x14ac:dyDescent="0.3">
      <c r="A582" s="90"/>
      <c r="B582" s="90"/>
      <c r="C582" s="90"/>
      <c r="D582" s="90"/>
      <c r="E582" s="90"/>
      <c r="F582" s="90"/>
      <c r="G582" s="90"/>
      <c r="H582" s="90"/>
    </row>
    <row r="583" spans="1:8" x14ac:dyDescent="0.3">
      <c r="A583" s="90"/>
      <c r="B583" s="90"/>
      <c r="C583" s="90"/>
      <c r="D583" s="90"/>
      <c r="E583" s="90"/>
      <c r="F583" s="90"/>
      <c r="G583" s="90"/>
      <c r="H583" s="90"/>
    </row>
    <row r="584" spans="1:8" x14ac:dyDescent="0.3">
      <c r="A584" s="90"/>
      <c r="B584" s="90"/>
      <c r="C584" s="90"/>
      <c r="D584" s="90"/>
      <c r="E584" s="90"/>
      <c r="F584" s="90"/>
      <c r="G584" s="90"/>
      <c r="H584" s="90"/>
    </row>
    <row r="585" spans="1:8" x14ac:dyDescent="0.3">
      <c r="A585" s="90"/>
      <c r="B585" s="90"/>
      <c r="C585" s="90"/>
      <c r="D585" s="90"/>
      <c r="E585" s="90"/>
      <c r="F585" s="90"/>
      <c r="G585" s="90"/>
      <c r="H585" s="90"/>
    </row>
    <row r="586" spans="1:8" x14ac:dyDescent="0.3">
      <c r="A586" s="90"/>
      <c r="B586" s="90"/>
      <c r="C586" s="90"/>
      <c r="D586" s="90"/>
      <c r="E586" s="90"/>
      <c r="F586" s="90"/>
      <c r="G586" s="90"/>
      <c r="H586" s="90"/>
    </row>
    <row r="587" spans="1:8" x14ac:dyDescent="0.3">
      <c r="A587" s="90"/>
      <c r="B587" s="90"/>
      <c r="C587" s="90"/>
      <c r="D587" s="90"/>
      <c r="E587" s="90"/>
      <c r="F587" s="90"/>
      <c r="G587" s="90"/>
      <c r="H587" s="90"/>
    </row>
    <row r="588" spans="1:8" x14ac:dyDescent="0.3">
      <c r="A588" s="90"/>
      <c r="B588" s="90"/>
      <c r="C588" s="90"/>
      <c r="D588" s="90"/>
      <c r="E588" s="90"/>
      <c r="F588" s="90"/>
      <c r="G588" s="90"/>
      <c r="H588" s="90"/>
    </row>
    <row r="589" spans="1:8" x14ac:dyDescent="0.3">
      <c r="A589" s="90"/>
      <c r="B589" s="90"/>
      <c r="C589" s="90"/>
      <c r="D589" s="90"/>
      <c r="E589" s="90"/>
      <c r="F589" s="90"/>
      <c r="G589" s="90"/>
      <c r="H589" s="90"/>
    </row>
    <row r="590" spans="1:8" x14ac:dyDescent="0.3">
      <c r="A590" s="90"/>
      <c r="B590" s="90"/>
      <c r="C590" s="90"/>
      <c r="D590" s="90"/>
      <c r="E590" s="90"/>
      <c r="F590" s="90"/>
      <c r="G590" s="90"/>
      <c r="H590" s="90"/>
    </row>
    <row r="591" spans="1:8" x14ac:dyDescent="0.3">
      <c r="A591" s="90"/>
      <c r="B591" s="90"/>
      <c r="C591" s="90"/>
      <c r="D591" s="90"/>
      <c r="E591" s="90"/>
      <c r="F591" s="90"/>
      <c r="G591" s="90"/>
      <c r="H591" s="90"/>
    </row>
    <row r="592" spans="1:8" x14ac:dyDescent="0.3">
      <c r="A592" s="90"/>
      <c r="B592" s="90"/>
      <c r="C592" s="90"/>
      <c r="D592" s="90"/>
      <c r="E592" s="90"/>
      <c r="F592" s="90"/>
      <c r="G592" s="90"/>
      <c r="H592" s="90"/>
    </row>
    <row r="593" spans="1:8" x14ac:dyDescent="0.3">
      <c r="A593" s="90"/>
      <c r="B593" s="90"/>
      <c r="C593" s="90"/>
      <c r="D593" s="90"/>
      <c r="E593" s="90"/>
      <c r="F593" s="90"/>
      <c r="G593" s="90"/>
      <c r="H593" s="90"/>
    </row>
    <row r="594" spans="1:8" x14ac:dyDescent="0.3">
      <c r="A594" s="90"/>
      <c r="B594" s="90"/>
      <c r="C594" s="90"/>
      <c r="D594" s="90"/>
      <c r="E594" s="90"/>
      <c r="F594" s="90"/>
      <c r="G594" s="90"/>
      <c r="H594" s="90"/>
    </row>
    <row r="595" spans="1:8" x14ac:dyDescent="0.3">
      <c r="A595" s="90"/>
      <c r="B595" s="90"/>
      <c r="C595" s="90"/>
      <c r="D595" s="90"/>
      <c r="E595" s="90"/>
      <c r="F595" s="90"/>
      <c r="G595" s="90"/>
      <c r="H595" s="90"/>
    </row>
    <row r="596" spans="1:8" x14ac:dyDescent="0.3">
      <c r="A596" s="90"/>
      <c r="B596" s="90"/>
      <c r="C596" s="90"/>
      <c r="D596" s="90"/>
      <c r="E596" s="90"/>
      <c r="F596" s="90"/>
      <c r="G596" s="90"/>
      <c r="H596" s="90"/>
    </row>
    <row r="597" spans="1:8" x14ac:dyDescent="0.3">
      <c r="A597" s="90"/>
      <c r="B597" s="90"/>
      <c r="C597" s="90"/>
      <c r="D597" s="90"/>
      <c r="E597" s="90"/>
      <c r="F597" s="90"/>
      <c r="G597" s="90"/>
      <c r="H597" s="90"/>
    </row>
    <row r="598" spans="1:8" x14ac:dyDescent="0.3">
      <c r="A598" s="90"/>
      <c r="B598" s="90"/>
      <c r="C598" s="90"/>
      <c r="D598" s="90"/>
      <c r="E598" s="90"/>
      <c r="F598" s="90"/>
      <c r="G598" s="90"/>
      <c r="H598" s="90"/>
    </row>
    <row r="599" spans="1:8" x14ac:dyDescent="0.3">
      <c r="A599" s="90"/>
      <c r="B599" s="90"/>
      <c r="C599" s="90"/>
      <c r="D599" s="90"/>
      <c r="E599" s="90"/>
      <c r="F599" s="90"/>
      <c r="G599" s="90"/>
      <c r="H599" s="90"/>
    </row>
    <row r="600" spans="1:8" x14ac:dyDescent="0.3">
      <c r="A600" s="90"/>
      <c r="B600" s="90"/>
      <c r="C600" s="90"/>
      <c r="D600" s="90"/>
      <c r="E600" s="90"/>
      <c r="F600" s="90"/>
      <c r="G600" s="90"/>
      <c r="H600" s="90"/>
    </row>
    <row r="601" spans="1:8" x14ac:dyDescent="0.3">
      <c r="A601" s="90"/>
      <c r="B601" s="90"/>
      <c r="C601" s="90"/>
      <c r="D601" s="90"/>
      <c r="E601" s="90"/>
      <c r="F601" s="90"/>
      <c r="G601" s="90"/>
      <c r="H601" s="90"/>
    </row>
    <row r="602" spans="1:8" x14ac:dyDescent="0.3">
      <c r="A602" s="90"/>
      <c r="B602" s="90"/>
      <c r="C602" s="90"/>
      <c r="D602" s="90"/>
      <c r="E602" s="90"/>
      <c r="F602" s="90"/>
      <c r="G602" s="90"/>
      <c r="H602" s="90"/>
    </row>
    <row r="603" spans="1:8" x14ac:dyDescent="0.3">
      <c r="A603" s="90"/>
      <c r="B603" s="90"/>
      <c r="C603" s="90"/>
      <c r="D603" s="90"/>
      <c r="E603" s="90"/>
      <c r="F603" s="90"/>
      <c r="G603" s="90"/>
      <c r="H603" s="90"/>
    </row>
    <row r="604" spans="1:8" x14ac:dyDescent="0.3">
      <c r="A604" s="90"/>
      <c r="B604" s="90"/>
      <c r="C604" s="90"/>
      <c r="D604" s="90"/>
      <c r="E604" s="90"/>
      <c r="F604" s="90"/>
      <c r="G604" s="90"/>
      <c r="H604" s="90"/>
    </row>
    <row r="605" spans="1:8" x14ac:dyDescent="0.3">
      <c r="A605" s="90"/>
      <c r="B605" s="90"/>
      <c r="C605" s="90"/>
      <c r="D605" s="90"/>
      <c r="E605" s="90"/>
      <c r="F605" s="90"/>
      <c r="G605" s="90"/>
      <c r="H605" s="90"/>
    </row>
    <row r="606" spans="1:8" x14ac:dyDescent="0.3">
      <c r="A606" s="90"/>
      <c r="B606" s="90"/>
      <c r="C606" s="90"/>
      <c r="D606" s="90"/>
      <c r="E606" s="90"/>
      <c r="F606" s="90"/>
      <c r="G606" s="90"/>
      <c r="H606" s="90"/>
    </row>
    <row r="607" spans="1:8" x14ac:dyDescent="0.3">
      <c r="A607" s="90"/>
      <c r="B607" s="90"/>
      <c r="C607" s="90"/>
      <c r="D607" s="90"/>
      <c r="E607" s="90"/>
      <c r="F607" s="90"/>
      <c r="G607" s="90"/>
      <c r="H607" s="90"/>
    </row>
    <row r="608" spans="1:8" x14ac:dyDescent="0.3">
      <c r="A608" s="90"/>
      <c r="B608" s="90"/>
      <c r="C608" s="90"/>
      <c r="D608" s="90"/>
      <c r="E608" s="90"/>
      <c r="F608" s="90"/>
      <c r="G608" s="90"/>
      <c r="H608" s="90"/>
    </row>
    <row r="609" spans="1:8" x14ac:dyDescent="0.3">
      <c r="A609" s="90"/>
      <c r="B609" s="90"/>
      <c r="C609" s="90"/>
      <c r="D609" s="90"/>
      <c r="E609" s="90"/>
      <c r="F609" s="90"/>
      <c r="G609" s="90"/>
      <c r="H609" s="90"/>
    </row>
    <row r="610" spans="1:8" x14ac:dyDescent="0.3">
      <c r="A610" s="90"/>
      <c r="B610" s="90"/>
      <c r="C610" s="90"/>
      <c r="D610" s="90"/>
      <c r="E610" s="90"/>
      <c r="F610" s="90"/>
      <c r="G610" s="90"/>
      <c r="H610" s="90"/>
    </row>
    <row r="611" spans="1:8" x14ac:dyDescent="0.3">
      <c r="A611" s="90"/>
      <c r="B611" s="90"/>
      <c r="C611" s="90"/>
      <c r="D611" s="90"/>
      <c r="E611" s="90"/>
      <c r="F611" s="90"/>
      <c r="G611" s="90"/>
      <c r="H611" s="90"/>
    </row>
    <row r="612" spans="1:8" x14ac:dyDescent="0.3">
      <c r="A612" s="90"/>
      <c r="B612" s="90"/>
      <c r="C612" s="90"/>
      <c r="D612" s="90"/>
      <c r="E612" s="90"/>
      <c r="F612" s="90"/>
      <c r="G612" s="90"/>
      <c r="H612" s="90"/>
    </row>
    <row r="613" spans="1:8" x14ac:dyDescent="0.3">
      <c r="A613" s="90"/>
      <c r="B613" s="90"/>
      <c r="C613" s="90"/>
      <c r="D613" s="90"/>
      <c r="E613" s="90"/>
      <c r="F613" s="90"/>
      <c r="G613" s="90"/>
      <c r="H613" s="90"/>
    </row>
    <row r="614" spans="1:8" x14ac:dyDescent="0.3">
      <c r="A614" s="90"/>
      <c r="B614" s="90"/>
      <c r="C614" s="90"/>
      <c r="D614" s="90"/>
      <c r="E614" s="90"/>
      <c r="F614" s="90"/>
      <c r="G614" s="90"/>
      <c r="H614" s="90"/>
    </row>
    <row r="615" spans="1:8" x14ac:dyDescent="0.3">
      <c r="A615" s="90"/>
      <c r="B615" s="90"/>
      <c r="C615" s="90"/>
      <c r="D615" s="90"/>
      <c r="E615" s="90"/>
      <c r="F615" s="90"/>
      <c r="G615" s="90"/>
      <c r="H615" s="90"/>
    </row>
    <row r="616" spans="1:8" x14ac:dyDescent="0.3">
      <c r="A616" s="90"/>
      <c r="B616" s="90"/>
      <c r="C616" s="90"/>
      <c r="D616" s="90"/>
      <c r="E616" s="90"/>
      <c r="F616" s="90"/>
      <c r="G616" s="90"/>
      <c r="H616" s="90"/>
    </row>
    <row r="617" spans="1:8" x14ac:dyDescent="0.3">
      <c r="A617" s="90"/>
      <c r="B617" s="90"/>
      <c r="C617" s="90"/>
      <c r="D617" s="90"/>
      <c r="E617" s="90"/>
      <c r="F617" s="90"/>
      <c r="G617" s="90"/>
      <c r="H617" s="90"/>
    </row>
    <row r="618" spans="1:8" x14ac:dyDescent="0.3">
      <c r="A618" s="90"/>
      <c r="B618" s="90"/>
      <c r="C618" s="90"/>
      <c r="D618" s="90"/>
      <c r="E618" s="90"/>
      <c r="F618" s="90"/>
      <c r="G618" s="90"/>
      <c r="H618" s="90"/>
    </row>
    <row r="619" spans="1:8" x14ac:dyDescent="0.3">
      <c r="A619" s="90"/>
      <c r="B619" s="90"/>
      <c r="C619" s="90"/>
      <c r="D619" s="90"/>
      <c r="E619" s="90"/>
      <c r="F619" s="90"/>
      <c r="G619" s="90"/>
      <c r="H619" s="90"/>
    </row>
    <row r="620" spans="1:8" x14ac:dyDescent="0.3">
      <c r="A620" s="90"/>
      <c r="B620" s="90"/>
      <c r="C620" s="90"/>
      <c r="D620" s="90"/>
      <c r="E620" s="90"/>
      <c r="F620" s="90"/>
      <c r="G620" s="90"/>
      <c r="H620" s="90"/>
    </row>
    <row r="621" spans="1:8" x14ac:dyDescent="0.3">
      <c r="A621" s="90"/>
      <c r="B621" s="90"/>
      <c r="C621" s="90"/>
      <c r="D621" s="90"/>
      <c r="E621" s="90"/>
      <c r="F621" s="90"/>
      <c r="G621" s="90"/>
      <c r="H621" s="90"/>
    </row>
    <row r="622" spans="1:8" x14ac:dyDescent="0.3">
      <c r="A622" s="90"/>
      <c r="B622" s="90"/>
      <c r="C622" s="90"/>
      <c r="D622" s="90"/>
      <c r="E622" s="90"/>
      <c r="F622" s="90"/>
      <c r="G622" s="90"/>
      <c r="H622" s="90"/>
    </row>
    <row r="623" spans="1:8" x14ac:dyDescent="0.3">
      <c r="A623" s="90"/>
      <c r="B623" s="90"/>
      <c r="C623" s="90"/>
      <c r="D623" s="90"/>
      <c r="E623" s="90"/>
      <c r="F623" s="90"/>
      <c r="G623" s="90"/>
      <c r="H623" s="90"/>
    </row>
    <row r="624" spans="1:8" x14ac:dyDescent="0.3">
      <c r="A624" s="90"/>
      <c r="B624" s="90"/>
      <c r="C624" s="90"/>
      <c r="D624" s="90"/>
      <c r="E624" s="90"/>
      <c r="F624" s="90"/>
      <c r="G624" s="90"/>
      <c r="H624" s="90"/>
    </row>
    <row r="625" spans="1:8" x14ac:dyDescent="0.3">
      <c r="A625" s="90"/>
      <c r="B625" s="90"/>
      <c r="C625" s="90"/>
      <c r="D625" s="90"/>
      <c r="E625" s="90"/>
      <c r="F625" s="90"/>
      <c r="G625" s="90"/>
      <c r="H625" s="90"/>
    </row>
    <row r="626" spans="1:8" x14ac:dyDescent="0.3">
      <c r="A626" s="90"/>
      <c r="B626" s="90"/>
      <c r="C626" s="90"/>
      <c r="D626" s="90"/>
      <c r="E626" s="90"/>
      <c r="F626" s="90"/>
      <c r="G626" s="90"/>
      <c r="H626" s="90"/>
    </row>
    <row r="627" spans="1:8" x14ac:dyDescent="0.3">
      <c r="A627" s="90"/>
      <c r="B627" s="90"/>
      <c r="C627" s="90"/>
      <c r="D627" s="90"/>
      <c r="E627" s="90"/>
      <c r="F627" s="90"/>
      <c r="G627" s="90"/>
      <c r="H627" s="90"/>
    </row>
    <row r="628" spans="1:8" x14ac:dyDescent="0.3">
      <c r="A628" s="90"/>
      <c r="B628" s="90"/>
      <c r="C628" s="90"/>
      <c r="D628" s="90"/>
      <c r="E628" s="90"/>
      <c r="F628" s="90"/>
      <c r="G628" s="90"/>
      <c r="H628" s="90"/>
    </row>
    <row r="629" spans="1:8" x14ac:dyDescent="0.3">
      <c r="A629" s="90"/>
      <c r="B629" s="90"/>
      <c r="C629" s="90"/>
      <c r="D629" s="90"/>
      <c r="E629" s="90"/>
      <c r="F629" s="90"/>
      <c r="G629" s="90"/>
      <c r="H629" s="90"/>
    </row>
    <row r="630" spans="1:8" x14ac:dyDescent="0.3">
      <c r="A630" s="90"/>
      <c r="B630" s="90"/>
      <c r="C630" s="90"/>
      <c r="D630" s="90"/>
      <c r="E630" s="90"/>
      <c r="F630" s="90"/>
      <c r="G630" s="90"/>
      <c r="H630" s="90"/>
    </row>
    <row r="631" spans="1:8" x14ac:dyDescent="0.3">
      <c r="A631" s="90"/>
      <c r="B631" s="90"/>
      <c r="C631" s="90"/>
      <c r="D631" s="90"/>
      <c r="E631" s="90"/>
      <c r="F631" s="90"/>
      <c r="G631" s="90"/>
      <c r="H631" s="90"/>
    </row>
    <row r="632" spans="1:8" x14ac:dyDescent="0.3">
      <c r="A632" s="90"/>
      <c r="B632" s="90"/>
      <c r="C632" s="90"/>
      <c r="D632" s="90"/>
      <c r="E632" s="90"/>
      <c r="F632" s="90"/>
      <c r="G632" s="90"/>
      <c r="H632" s="90"/>
    </row>
    <row r="633" spans="1:8" x14ac:dyDescent="0.3">
      <c r="A633" s="90"/>
      <c r="B633" s="90"/>
      <c r="C633" s="90"/>
      <c r="D633" s="90"/>
      <c r="E633" s="90"/>
      <c r="F633" s="90"/>
      <c r="G633" s="90"/>
      <c r="H633" s="90"/>
    </row>
    <row r="634" spans="1:8" x14ac:dyDescent="0.3">
      <c r="A634" s="90"/>
      <c r="B634" s="90"/>
      <c r="C634" s="90"/>
      <c r="D634" s="90"/>
      <c r="E634" s="90"/>
      <c r="F634" s="90"/>
      <c r="G634" s="90"/>
      <c r="H634" s="90"/>
    </row>
    <row r="635" spans="1:8" x14ac:dyDescent="0.3">
      <c r="A635" s="90"/>
      <c r="B635" s="90"/>
      <c r="C635" s="90"/>
      <c r="D635" s="90"/>
      <c r="E635" s="90"/>
      <c r="F635" s="90"/>
      <c r="G635" s="90"/>
      <c r="H635" s="90"/>
    </row>
    <row r="636" spans="1:8" x14ac:dyDescent="0.3">
      <c r="A636" s="90"/>
      <c r="B636" s="90"/>
      <c r="C636" s="90"/>
      <c r="D636" s="90"/>
      <c r="E636" s="90"/>
      <c r="F636" s="90"/>
      <c r="G636" s="90"/>
      <c r="H636" s="90"/>
    </row>
    <row r="637" spans="1:8" x14ac:dyDescent="0.3">
      <c r="A637" s="90"/>
      <c r="B637" s="90"/>
      <c r="C637" s="90"/>
      <c r="D637" s="90"/>
      <c r="E637" s="90"/>
      <c r="F637" s="90"/>
      <c r="G637" s="90"/>
      <c r="H637" s="90"/>
    </row>
    <row r="638" spans="1:8" x14ac:dyDescent="0.3">
      <c r="A638" s="90"/>
      <c r="B638" s="90"/>
      <c r="C638" s="90"/>
      <c r="D638" s="90"/>
      <c r="E638" s="90"/>
      <c r="F638" s="90"/>
      <c r="G638" s="90"/>
      <c r="H638" s="90"/>
    </row>
    <row r="639" spans="1:8" x14ac:dyDescent="0.3">
      <c r="A639" s="90"/>
      <c r="B639" s="90"/>
      <c r="C639" s="90"/>
      <c r="D639" s="90"/>
      <c r="E639" s="90"/>
      <c r="F639" s="90"/>
      <c r="G639" s="90"/>
      <c r="H639" s="90"/>
    </row>
    <row r="640" spans="1:8" x14ac:dyDescent="0.3">
      <c r="A640" s="90"/>
      <c r="B640" s="90"/>
      <c r="C640" s="90"/>
      <c r="D640" s="90"/>
      <c r="E640" s="90"/>
      <c r="F640" s="90"/>
      <c r="G640" s="90"/>
      <c r="H640" s="90"/>
    </row>
  </sheetData>
  <sheetProtection algorithmName="SHA-512" hashValue="5CDidbVEMq1uEELiERq7Uvq8s9WKKyHaDSMKA3vnL+9dtGrDsYa515LpnY7iahkxRzctLmC7ttqkvvekqYniug==" saltValue="7bf/DWzcFKXeas2wzsNfPQ==" spinCount="100000" sheet="1" objects="1" scenarios="1"/>
  <protectedRanges>
    <protectedRange algorithmName="SHA-512" hashValue="M3uf1unHyZHWfWPnHu/2Fb70Ouk8e4MtfgAVUobh8bF3OrYnqjly5FPczTwTWVhToYMj0xmdiRSisDjQnCmyBw==" saltValue="gq2af26hJe36le7slXfyZQ==" spinCount="100000" sqref="A5:C6 B7:C8" name="Диапазон1_8"/>
    <protectedRange algorithmName="SHA-512" hashValue="M3uf1unHyZHWfWPnHu/2Fb70Ouk8e4MtfgAVUobh8bF3OrYnqjly5FPczTwTWVhToYMj0xmdiRSisDjQnCmyBw==" saltValue="gq2af26hJe36le7slXfyZQ==" spinCount="100000" sqref="A9:C17" name="Диапазон1_9"/>
    <protectedRange algorithmName="SHA-512" hashValue="M3uf1unHyZHWfWPnHu/2Fb70Ouk8e4MtfgAVUobh8bF3OrYnqjly5FPczTwTWVhToYMj0xmdiRSisDjQnCmyBw==" saltValue="gq2af26hJe36le7slXfyZQ==" spinCount="100000" sqref="A18:C21 B22:C23" name="Диапазон1_10"/>
    <protectedRange algorithmName="SHA-512" hashValue="M3uf1unHyZHWfWPnHu/2Fb70Ouk8e4MtfgAVUobh8bF3OrYnqjly5FPczTwTWVhToYMj0xmdiRSisDjQnCmyBw==" saltValue="gq2af26hJe36le7slXfyZQ==" spinCount="100000" sqref="A24:C32" name="Диапазон1_11"/>
  </protectedRanges>
  <mergeCells count="12">
    <mergeCell ref="B1:D1"/>
    <mergeCell ref="A2:C2"/>
    <mergeCell ref="A3:A4"/>
    <mergeCell ref="B3:C4"/>
    <mergeCell ref="D3:G3"/>
    <mergeCell ref="A38:A39"/>
    <mergeCell ref="B38:C39"/>
    <mergeCell ref="D38:G38"/>
    <mergeCell ref="B34:D34"/>
    <mergeCell ref="A35:C35"/>
    <mergeCell ref="B36:D36"/>
    <mergeCell ref="A37:C37"/>
  </mergeCells>
  <conditionalFormatting sqref="B5:C32">
    <cfRule type="cellIs" dxfId="1" priority="2" operator="equal">
      <formula>0</formula>
    </cfRule>
  </conditionalFormatting>
  <conditionalFormatting sqref="B40:C67">
    <cfRule type="cellIs" dxfId="0" priority="1" operator="equal">
      <formula>0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">
    <tabColor theme="8" tint="0.59999389629810485"/>
    <pageSetUpPr fitToPage="1"/>
  </sheetPr>
  <dimension ref="A1:F35"/>
  <sheetViews>
    <sheetView workbookViewId="0">
      <pane ySplit="3" topLeftCell="A18" activePane="bottomLeft" state="frozen"/>
      <selection pane="bottomLeft" activeCell="B4" sqref="B4:F35"/>
    </sheetView>
  </sheetViews>
  <sheetFormatPr defaultRowHeight="14.4" x14ac:dyDescent="0.3"/>
  <cols>
    <col min="1" max="1" width="20.44140625" customWidth="1"/>
    <col min="3" max="3" width="36.5546875" customWidth="1"/>
    <col min="4" max="4" width="16.5546875" customWidth="1"/>
    <col min="5" max="5" width="11.44140625" customWidth="1"/>
    <col min="6" max="6" width="20.44140625" customWidth="1"/>
  </cols>
  <sheetData>
    <row r="1" spans="1:6" ht="14.85" customHeight="1" x14ac:dyDescent="0.3">
      <c r="A1" s="6"/>
      <c r="B1" s="286" t="s">
        <v>128</v>
      </c>
      <c r="C1" s="286"/>
      <c r="D1" s="14"/>
      <c r="E1" s="14"/>
      <c r="F1" s="1" t="s">
        <v>126</v>
      </c>
    </row>
    <row r="2" spans="1:6" ht="68.849999999999994" customHeight="1" x14ac:dyDescent="0.3">
      <c r="A2" s="6"/>
      <c r="B2" s="287"/>
      <c r="C2" s="287"/>
      <c r="D2" s="14"/>
      <c r="E2" s="14"/>
      <c r="F2" s="13" t="s">
        <v>127</v>
      </c>
    </row>
    <row r="3" spans="1:6" ht="50.85" customHeight="1" x14ac:dyDescent="0.3">
      <c r="A3" s="16" t="s">
        <v>120</v>
      </c>
      <c r="B3" s="16" t="s">
        <v>0</v>
      </c>
      <c r="C3" s="18" t="s">
        <v>1</v>
      </c>
      <c r="D3" s="9" t="s">
        <v>114</v>
      </c>
      <c r="E3" s="18" t="s">
        <v>2</v>
      </c>
      <c r="F3" s="19" t="s">
        <v>165</v>
      </c>
    </row>
    <row r="4" spans="1:6" ht="15" thickBot="1" x14ac:dyDescent="0.35">
      <c r="A4" s="280" t="s">
        <v>3</v>
      </c>
      <c r="B4" s="28" t="s">
        <v>4</v>
      </c>
      <c r="C4" s="29" t="s">
        <v>138</v>
      </c>
      <c r="D4" s="54">
        <v>1000</v>
      </c>
      <c r="E4" s="30" t="s">
        <v>6</v>
      </c>
      <c r="F4" s="31">
        <v>3258</v>
      </c>
    </row>
    <row r="5" spans="1:6" ht="15" thickTop="1" x14ac:dyDescent="0.3">
      <c r="A5" s="281"/>
      <c r="B5" s="288" t="s">
        <v>87</v>
      </c>
      <c r="C5" s="32" t="s">
        <v>142</v>
      </c>
      <c r="D5" s="51">
        <v>1000</v>
      </c>
      <c r="E5" s="33" t="s">
        <v>6</v>
      </c>
      <c r="F5" s="34">
        <v>4760</v>
      </c>
    </row>
    <row r="6" spans="1:6" x14ac:dyDescent="0.3">
      <c r="A6" s="281"/>
      <c r="B6" s="289"/>
      <c r="C6" s="20" t="s">
        <v>143</v>
      </c>
      <c r="D6" s="52">
        <v>1000</v>
      </c>
      <c r="E6" s="24" t="s">
        <v>6</v>
      </c>
      <c r="F6" s="22">
        <v>4760</v>
      </c>
    </row>
    <row r="7" spans="1:6" ht="15" thickBot="1" x14ac:dyDescent="0.35">
      <c r="A7" s="281"/>
      <c r="B7" s="290"/>
      <c r="C7" s="29" t="s">
        <v>144</v>
      </c>
      <c r="D7" s="54">
        <v>1000</v>
      </c>
      <c r="E7" s="30" t="s">
        <v>6</v>
      </c>
      <c r="F7" s="31">
        <v>4760</v>
      </c>
    </row>
    <row r="8" spans="1:6" ht="15" thickTop="1" x14ac:dyDescent="0.3">
      <c r="A8" s="281"/>
      <c r="B8" s="291" t="s">
        <v>16</v>
      </c>
      <c r="C8" s="294" t="s">
        <v>162</v>
      </c>
      <c r="D8" s="51">
        <v>500000</v>
      </c>
      <c r="E8" s="36" t="s">
        <v>6</v>
      </c>
      <c r="F8" s="37">
        <v>26355</v>
      </c>
    </row>
    <row r="9" spans="1:6" x14ac:dyDescent="0.3">
      <c r="A9" s="281"/>
      <c r="B9" s="292"/>
      <c r="C9" s="295"/>
      <c r="D9" s="52">
        <v>100000</v>
      </c>
      <c r="E9" s="24" t="s">
        <v>6</v>
      </c>
      <c r="F9" s="23">
        <v>5271</v>
      </c>
    </row>
    <row r="10" spans="1:6" x14ac:dyDescent="0.3">
      <c r="A10" s="281"/>
      <c r="B10" s="289"/>
      <c r="C10" s="53" t="s">
        <v>18</v>
      </c>
      <c r="D10" s="15">
        <v>100000</v>
      </c>
      <c r="E10" s="26" t="s">
        <v>6</v>
      </c>
      <c r="F10" s="27">
        <v>4853</v>
      </c>
    </row>
    <row r="11" spans="1:6" x14ac:dyDescent="0.3">
      <c r="A11" s="281"/>
      <c r="B11" s="292"/>
      <c r="C11" s="296" t="s">
        <v>163</v>
      </c>
      <c r="D11" s="52">
        <v>100000</v>
      </c>
      <c r="E11" s="24" t="s">
        <v>6</v>
      </c>
      <c r="F11" s="25">
        <v>4853</v>
      </c>
    </row>
    <row r="12" spans="1:6" ht="15" thickBot="1" x14ac:dyDescent="0.35">
      <c r="A12" s="281"/>
      <c r="B12" s="293"/>
      <c r="C12" s="297"/>
      <c r="D12" s="54">
        <v>500000</v>
      </c>
      <c r="E12" s="30" t="s">
        <v>6</v>
      </c>
      <c r="F12" s="31">
        <v>24261</v>
      </c>
    </row>
    <row r="13" spans="1:6" ht="15.6" thickTop="1" thickBot="1" x14ac:dyDescent="0.35">
      <c r="A13" s="281"/>
      <c r="B13" s="38" t="s">
        <v>139</v>
      </c>
      <c r="C13" s="39" t="s">
        <v>140</v>
      </c>
      <c r="D13" s="55">
        <v>50000</v>
      </c>
      <c r="E13" s="40" t="s">
        <v>6</v>
      </c>
      <c r="F13" s="41">
        <v>4291</v>
      </c>
    </row>
    <row r="14" spans="1:6" ht="15" thickTop="1" x14ac:dyDescent="0.3">
      <c r="A14" s="281"/>
      <c r="B14" s="288" t="s">
        <v>34</v>
      </c>
      <c r="C14" s="32" t="s">
        <v>145</v>
      </c>
      <c r="D14" s="51">
        <v>5000</v>
      </c>
      <c r="E14" s="33" t="s">
        <v>6</v>
      </c>
      <c r="F14" s="34">
        <v>3769</v>
      </c>
    </row>
    <row r="15" spans="1:6" ht="15" thickBot="1" x14ac:dyDescent="0.35">
      <c r="A15" s="281"/>
      <c r="B15" s="290"/>
      <c r="C15" s="29" t="s">
        <v>146</v>
      </c>
      <c r="D15" s="54">
        <v>5000</v>
      </c>
      <c r="E15" s="30" t="s">
        <v>6</v>
      </c>
      <c r="F15" s="31">
        <v>4009</v>
      </c>
    </row>
    <row r="16" spans="1:6" ht="15.6" thickTop="1" thickBot="1" x14ac:dyDescent="0.35">
      <c r="A16" s="281"/>
      <c r="B16" s="38" t="s">
        <v>28</v>
      </c>
      <c r="C16" s="39" t="s">
        <v>141</v>
      </c>
      <c r="D16" s="55">
        <v>50000</v>
      </c>
      <c r="E16" s="40" t="s">
        <v>6</v>
      </c>
      <c r="F16" s="41">
        <v>3580</v>
      </c>
    </row>
    <row r="17" spans="1:6" ht="15" thickTop="1" x14ac:dyDescent="0.3">
      <c r="A17" s="281"/>
      <c r="B17" s="288" t="s">
        <v>37</v>
      </c>
      <c r="C17" s="42" t="s">
        <v>167</v>
      </c>
      <c r="D17" s="51">
        <v>250</v>
      </c>
      <c r="E17" s="33" t="s">
        <v>6</v>
      </c>
      <c r="F17" s="34">
        <v>2713</v>
      </c>
    </row>
    <row r="18" spans="1:6" x14ac:dyDescent="0.3">
      <c r="A18" s="281"/>
      <c r="B18" s="289"/>
      <c r="C18" s="20" t="s">
        <v>164</v>
      </c>
      <c r="D18" s="52">
        <v>250</v>
      </c>
      <c r="E18" s="24" t="s">
        <v>6</v>
      </c>
      <c r="F18" s="22">
        <v>1710</v>
      </c>
    </row>
    <row r="19" spans="1:6" x14ac:dyDescent="0.3">
      <c r="A19" s="281"/>
      <c r="B19" s="289"/>
      <c r="C19" s="53" t="s">
        <v>147</v>
      </c>
      <c r="D19" s="21">
        <v>500</v>
      </c>
      <c r="E19" s="24" t="s">
        <v>6</v>
      </c>
      <c r="F19" s="22">
        <v>7661</v>
      </c>
    </row>
    <row r="20" spans="1:6" x14ac:dyDescent="0.3">
      <c r="A20" s="281"/>
      <c r="B20" s="289"/>
      <c r="C20" s="53" t="s">
        <v>148</v>
      </c>
      <c r="D20" s="52">
        <v>1000</v>
      </c>
      <c r="E20" s="24" t="s">
        <v>6</v>
      </c>
      <c r="F20" s="22">
        <v>944</v>
      </c>
    </row>
    <row r="21" spans="1:6" x14ac:dyDescent="0.3">
      <c r="A21" s="281"/>
      <c r="B21" s="289"/>
      <c r="C21" s="20" t="s">
        <v>149</v>
      </c>
      <c r="D21" s="52">
        <v>1000</v>
      </c>
      <c r="E21" s="24" t="s">
        <v>6</v>
      </c>
      <c r="F21" s="22">
        <v>4475</v>
      </c>
    </row>
    <row r="22" spans="1:6" x14ac:dyDescent="0.3">
      <c r="A22" s="281"/>
      <c r="B22" s="289"/>
      <c r="C22" s="20" t="s">
        <v>150</v>
      </c>
      <c r="D22" s="52">
        <v>250</v>
      </c>
      <c r="E22" s="24" t="s">
        <v>6</v>
      </c>
      <c r="F22" s="22">
        <v>1674</v>
      </c>
    </row>
    <row r="23" spans="1:6" x14ac:dyDescent="0.3">
      <c r="A23" s="281"/>
      <c r="B23" s="289"/>
      <c r="C23" s="20" t="s">
        <v>151</v>
      </c>
      <c r="D23" s="52">
        <v>500</v>
      </c>
      <c r="E23" s="24" t="s">
        <v>6</v>
      </c>
      <c r="F23" s="22">
        <v>4567</v>
      </c>
    </row>
    <row r="24" spans="1:6" x14ac:dyDescent="0.3">
      <c r="A24" s="281"/>
      <c r="B24" s="289"/>
      <c r="C24" s="20" t="s">
        <v>152</v>
      </c>
      <c r="D24" s="52">
        <v>250</v>
      </c>
      <c r="E24" s="24" t="s">
        <v>6</v>
      </c>
      <c r="F24" s="22">
        <v>3996</v>
      </c>
    </row>
    <row r="25" spans="1:6" x14ac:dyDescent="0.3">
      <c r="A25" s="281"/>
      <c r="B25" s="289"/>
      <c r="C25" s="53" t="s">
        <v>153</v>
      </c>
      <c r="D25" s="21">
        <v>1000</v>
      </c>
      <c r="E25" s="24" t="s">
        <v>6</v>
      </c>
      <c r="F25" s="22">
        <v>711</v>
      </c>
    </row>
    <row r="26" spans="1:6" ht="15" thickBot="1" x14ac:dyDescent="0.35">
      <c r="A26" s="282"/>
      <c r="B26" s="290"/>
      <c r="C26" s="29" t="s">
        <v>154</v>
      </c>
      <c r="D26" s="54">
        <v>1000</v>
      </c>
      <c r="E26" s="30" t="s">
        <v>6</v>
      </c>
      <c r="F26" s="31">
        <v>853</v>
      </c>
    </row>
    <row r="27" spans="1:6" ht="15.6" thickTop="1" thickBot="1" x14ac:dyDescent="0.35">
      <c r="A27" s="283" t="s">
        <v>57</v>
      </c>
      <c r="B27" s="38" t="s">
        <v>4</v>
      </c>
      <c r="C27" s="7" t="s">
        <v>155</v>
      </c>
      <c r="D27" s="43">
        <v>0.5</v>
      </c>
      <c r="E27" s="40" t="s">
        <v>36</v>
      </c>
      <c r="F27" s="41">
        <v>2360</v>
      </c>
    </row>
    <row r="28" spans="1:6" ht="15" thickTop="1" x14ac:dyDescent="0.3">
      <c r="A28" s="284"/>
      <c r="B28" s="288" t="s">
        <v>87</v>
      </c>
      <c r="C28" s="8" t="s">
        <v>159</v>
      </c>
      <c r="D28" s="35">
        <v>1000</v>
      </c>
      <c r="E28" s="33" t="s">
        <v>6</v>
      </c>
      <c r="F28" s="34">
        <v>4635</v>
      </c>
    </row>
    <row r="29" spans="1:6" ht="15" thickBot="1" x14ac:dyDescent="0.35">
      <c r="A29" s="284"/>
      <c r="B29" s="290"/>
      <c r="C29" s="29" t="s">
        <v>160</v>
      </c>
      <c r="D29" s="54">
        <v>1000</v>
      </c>
      <c r="E29" s="30" t="s">
        <v>6</v>
      </c>
      <c r="F29" s="31">
        <v>4635</v>
      </c>
    </row>
    <row r="30" spans="1:6" ht="15" thickTop="1" x14ac:dyDescent="0.3">
      <c r="A30" s="284"/>
      <c r="B30" s="288" t="s">
        <v>11</v>
      </c>
      <c r="C30" s="32" t="s">
        <v>156</v>
      </c>
      <c r="D30" s="51">
        <v>500</v>
      </c>
      <c r="E30" s="33" t="s">
        <v>6</v>
      </c>
      <c r="F30" s="34">
        <v>1545</v>
      </c>
    </row>
    <row r="31" spans="1:6" ht="15" thickBot="1" x14ac:dyDescent="0.35">
      <c r="A31" s="284"/>
      <c r="B31" s="290"/>
      <c r="C31" s="29" t="s">
        <v>157</v>
      </c>
      <c r="D31" s="54">
        <v>500</v>
      </c>
      <c r="E31" s="30" t="s">
        <v>6</v>
      </c>
      <c r="F31" s="31">
        <v>1591</v>
      </c>
    </row>
    <row r="32" spans="1:6" ht="15" thickTop="1" x14ac:dyDescent="0.3">
      <c r="A32" s="284"/>
      <c r="B32" s="288" t="s">
        <v>161</v>
      </c>
      <c r="C32" s="42" t="s">
        <v>76</v>
      </c>
      <c r="D32" s="51">
        <v>50000</v>
      </c>
      <c r="E32" s="33" t="s">
        <v>6</v>
      </c>
      <c r="F32" s="34">
        <v>25700</v>
      </c>
    </row>
    <row r="33" spans="1:6" ht="15" thickBot="1" x14ac:dyDescent="0.35">
      <c r="A33" s="284"/>
      <c r="B33" s="290"/>
      <c r="C33" s="44" t="s">
        <v>77</v>
      </c>
      <c r="D33" s="54">
        <v>50000</v>
      </c>
      <c r="E33" s="30" t="s">
        <v>6</v>
      </c>
      <c r="F33" s="31">
        <v>25500</v>
      </c>
    </row>
    <row r="34" spans="1:6" ht="15" thickTop="1" x14ac:dyDescent="0.3">
      <c r="A34" s="284"/>
      <c r="B34" s="45" t="s">
        <v>37</v>
      </c>
      <c r="C34" s="56" t="s">
        <v>166</v>
      </c>
      <c r="D34" s="35">
        <v>5000</v>
      </c>
      <c r="E34" s="36" t="s">
        <v>6</v>
      </c>
      <c r="F34" s="46">
        <v>2206</v>
      </c>
    </row>
    <row r="35" spans="1:6" x14ac:dyDescent="0.3">
      <c r="A35" s="285"/>
      <c r="B35" s="17" t="s">
        <v>83</v>
      </c>
      <c r="C35" s="20" t="s">
        <v>158</v>
      </c>
      <c r="D35" s="57">
        <v>0.1</v>
      </c>
      <c r="E35" s="24" t="s">
        <v>36</v>
      </c>
      <c r="F35" s="23">
        <v>1005</v>
      </c>
    </row>
  </sheetData>
  <sortState xmlns:xlrd2="http://schemas.microsoft.com/office/spreadsheetml/2017/richdata2" ref="A4:F35">
    <sortCondition descending="1" ref="A4:A35"/>
    <sortCondition ref="B4:B35"/>
    <sortCondition ref="C4:C35"/>
  </sortState>
  <mergeCells count="12">
    <mergeCell ref="A4:A26"/>
    <mergeCell ref="A27:A35"/>
    <mergeCell ref="B1:C2"/>
    <mergeCell ref="B5:B7"/>
    <mergeCell ref="B8:B12"/>
    <mergeCell ref="B14:B15"/>
    <mergeCell ref="B17:B26"/>
    <mergeCell ref="B28:B29"/>
    <mergeCell ref="B30:B31"/>
    <mergeCell ref="B32:B33"/>
    <mergeCell ref="C8:C9"/>
    <mergeCell ref="C11:C12"/>
  </mergeCells>
  <pageMargins left="0.7" right="0.7" top="0.7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K308"/>
  <sheetViews>
    <sheetView workbookViewId="0">
      <pane ySplit="3" topLeftCell="A99" activePane="bottomLeft" state="frozen"/>
      <selection pane="bottomLeft" activeCell="H102" sqref="H102"/>
    </sheetView>
  </sheetViews>
  <sheetFormatPr defaultRowHeight="14.4" x14ac:dyDescent="0.3"/>
  <cols>
    <col min="1" max="1" width="18.44140625" customWidth="1"/>
    <col min="2" max="2" width="13.5546875" customWidth="1"/>
    <col min="3" max="3" width="45.5546875" customWidth="1"/>
    <col min="4" max="4" width="13.5546875" customWidth="1"/>
    <col min="5" max="5" width="10.5546875" customWidth="1"/>
    <col min="6" max="6" width="16.5546875" customWidth="1"/>
    <col min="7" max="11" width="8.5546875" style="90"/>
  </cols>
  <sheetData>
    <row r="1" spans="1:6" ht="69" customHeight="1" x14ac:dyDescent="0.3">
      <c r="A1" s="87"/>
      <c r="B1" s="87"/>
      <c r="C1" s="88" t="s">
        <v>128</v>
      </c>
      <c r="D1" s="89"/>
      <c r="E1" s="89"/>
      <c r="F1" s="50" t="s">
        <v>126</v>
      </c>
    </row>
    <row r="2" spans="1:6" ht="13.35" customHeight="1" x14ac:dyDescent="0.3">
      <c r="A2" s="91"/>
      <c r="B2" s="91"/>
      <c r="C2" s="92"/>
      <c r="D2" s="89"/>
      <c r="E2" s="89"/>
      <c r="F2" s="93" t="s">
        <v>127</v>
      </c>
    </row>
    <row r="3" spans="1:6" ht="65.849999999999994" customHeight="1" x14ac:dyDescent="0.3">
      <c r="A3" s="16" t="s">
        <v>120</v>
      </c>
      <c r="B3" s="16" t="s">
        <v>0</v>
      </c>
      <c r="C3" s="18" t="s">
        <v>1</v>
      </c>
      <c r="D3" s="10" t="s">
        <v>114</v>
      </c>
      <c r="E3" s="11" t="s">
        <v>2</v>
      </c>
      <c r="F3" s="12" t="s">
        <v>110</v>
      </c>
    </row>
    <row r="4" spans="1:6" ht="14.1" customHeight="1" x14ac:dyDescent="0.3">
      <c r="A4" s="84" t="s">
        <v>3</v>
      </c>
      <c r="B4" s="304" t="s">
        <v>4</v>
      </c>
      <c r="C4" s="94" t="s">
        <v>5</v>
      </c>
      <c r="D4" s="64">
        <v>1000</v>
      </c>
      <c r="E4" s="63" t="s">
        <v>6</v>
      </c>
      <c r="F4" s="2">
        <v>3135</v>
      </c>
    </row>
    <row r="5" spans="1:6" ht="14.1" customHeight="1" thickBot="1" x14ac:dyDescent="0.35">
      <c r="A5" s="85"/>
      <c r="B5" s="303"/>
      <c r="C5" s="95" t="s">
        <v>7</v>
      </c>
      <c r="D5" s="70">
        <v>1000</v>
      </c>
      <c r="E5" s="66" t="s">
        <v>6</v>
      </c>
      <c r="F5" s="3">
        <v>3923</v>
      </c>
    </row>
    <row r="6" spans="1:6" ht="14.1" customHeight="1" thickTop="1" x14ac:dyDescent="0.3">
      <c r="A6" s="85"/>
      <c r="B6" s="302" t="s">
        <v>8</v>
      </c>
      <c r="C6" s="96" t="s">
        <v>9</v>
      </c>
      <c r="D6" s="71">
        <v>1000</v>
      </c>
      <c r="E6" s="60" t="s">
        <v>6</v>
      </c>
      <c r="F6" s="49">
        <v>1156</v>
      </c>
    </row>
    <row r="7" spans="1:6" ht="14.1" customHeight="1" thickBot="1" x14ac:dyDescent="0.35">
      <c r="A7" s="85"/>
      <c r="B7" s="303"/>
      <c r="C7" s="95" t="s">
        <v>10</v>
      </c>
      <c r="D7" s="70">
        <v>250</v>
      </c>
      <c r="E7" s="66" t="s">
        <v>6</v>
      </c>
      <c r="F7" s="3">
        <v>671</v>
      </c>
    </row>
    <row r="8" spans="1:6" ht="14.1" customHeight="1" thickTop="1" x14ac:dyDescent="0.3">
      <c r="A8" s="85"/>
      <c r="B8" s="301" t="s">
        <v>11</v>
      </c>
      <c r="C8" s="97" t="s">
        <v>12</v>
      </c>
      <c r="D8" s="61">
        <v>1000</v>
      </c>
      <c r="E8" s="68" t="s">
        <v>6</v>
      </c>
      <c r="F8" s="4">
        <v>3181</v>
      </c>
    </row>
    <row r="9" spans="1:6" ht="14.1" customHeight="1" thickBot="1" x14ac:dyDescent="0.35">
      <c r="A9" s="85"/>
      <c r="B9" s="303"/>
      <c r="C9" s="95" t="s">
        <v>13</v>
      </c>
      <c r="D9" s="70">
        <v>1000</v>
      </c>
      <c r="E9" s="66" t="s">
        <v>6</v>
      </c>
      <c r="F9" s="3">
        <v>3043</v>
      </c>
    </row>
    <row r="10" spans="1:6" ht="26.1" customHeight="1" thickTop="1" thickBot="1" x14ac:dyDescent="0.35">
      <c r="A10" s="85"/>
      <c r="B10" s="86" t="s">
        <v>14</v>
      </c>
      <c r="C10" s="98" t="s">
        <v>15</v>
      </c>
      <c r="D10" s="59">
        <v>100000</v>
      </c>
      <c r="E10" s="58" t="s">
        <v>6</v>
      </c>
      <c r="F10" s="5">
        <v>56231</v>
      </c>
    </row>
    <row r="11" spans="1:6" ht="14.1" customHeight="1" thickTop="1" x14ac:dyDescent="0.3">
      <c r="A11" s="85"/>
      <c r="B11" s="305" t="s">
        <v>16</v>
      </c>
      <c r="C11" s="300" t="s">
        <v>17</v>
      </c>
      <c r="D11" s="61">
        <v>100000</v>
      </c>
      <c r="E11" s="60" t="s">
        <v>6</v>
      </c>
      <c r="F11" s="49">
        <v>5341</v>
      </c>
    </row>
    <row r="12" spans="1:6" ht="14.1" customHeight="1" x14ac:dyDescent="0.3">
      <c r="A12" s="85"/>
      <c r="B12" s="305"/>
      <c r="C12" s="299"/>
      <c r="D12" s="62">
        <v>500000</v>
      </c>
      <c r="E12" s="63" t="s">
        <v>6</v>
      </c>
      <c r="F12" s="2">
        <v>26702</v>
      </c>
    </row>
    <row r="13" spans="1:6" ht="14.1" customHeight="1" x14ac:dyDescent="0.3">
      <c r="A13" s="85"/>
      <c r="B13" s="305"/>
      <c r="C13" s="99" t="s">
        <v>18</v>
      </c>
      <c r="D13" s="64">
        <v>500000</v>
      </c>
      <c r="E13" s="63" t="s">
        <v>6</v>
      </c>
      <c r="F13" s="2">
        <v>24746</v>
      </c>
    </row>
    <row r="14" spans="1:6" ht="14.1" customHeight="1" x14ac:dyDescent="0.3">
      <c r="A14" s="85"/>
      <c r="B14" s="305"/>
      <c r="C14" s="298" t="s">
        <v>19</v>
      </c>
      <c r="D14" s="62">
        <v>100000</v>
      </c>
      <c r="E14" s="63" t="s">
        <v>6</v>
      </c>
      <c r="F14" s="2">
        <v>5586</v>
      </c>
    </row>
    <row r="15" spans="1:6" ht="14.1" customHeight="1" x14ac:dyDescent="0.3">
      <c r="A15" s="85"/>
      <c r="B15" s="305"/>
      <c r="C15" s="299"/>
      <c r="D15" s="62">
        <v>500000</v>
      </c>
      <c r="E15" s="63" t="s">
        <v>6</v>
      </c>
      <c r="F15" s="2">
        <v>27928</v>
      </c>
    </row>
    <row r="16" spans="1:6" ht="14.1" customHeight="1" x14ac:dyDescent="0.3">
      <c r="A16" s="85"/>
      <c r="B16" s="305"/>
      <c r="C16" s="298" t="s">
        <v>20</v>
      </c>
      <c r="D16" s="64">
        <v>100000</v>
      </c>
      <c r="E16" s="63" t="s">
        <v>6</v>
      </c>
      <c r="F16" s="2">
        <v>5050</v>
      </c>
    </row>
    <row r="17" spans="1:6" ht="14.1" customHeight="1" x14ac:dyDescent="0.3">
      <c r="A17" s="85"/>
      <c r="B17" s="305"/>
      <c r="C17" s="299"/>
      <c r="D17" s="64">
        <v>500000</v>
      </c>
      <c r="E17" s="63" t="s">
        <v>6</v>
      </c>
      <c r="F17" s="2">
        <v>23411</v>
      </c>
    </row>
    <row r="18" spans="1:6" ht="14.1" customHeight="1" x14ac:dyDescent="0.3">
      <c r="A18" s="85"/>
      <c r="B18" s="305"/>
      <c r="C18" s="99" t="s">
        <v>21</v>
      </c>
      <c r="D18" s="64">
        <v>500000</v>
      </c>
      <c r="E18" s="63" t="s">
        <v>6</v>
      </c>
      <c r="F18" s="2">
        <v>3540</v>
      </c>
    </row>
    <row r="19" spans="1:6" ht="14.1" customHeight="1" x14ac:dyDescent="0.3">
      <c r="A19" s="85"/>
      <c r="B19" s="305"/>
      <c r="C19" s="298" t="s">
        <v>22</v>
      </c>
      <c r="D19" s="62">
        <v>100000</v>
      </c>
      <c r="E19" s="63" t="s">
        <v>6</v>
      </c>
      <c r="F19" s="2">
        <v>5586</v>
      </c>
    </row>
    <row r="20" spans="1:6" ht="14.1" customHeight="1" x14ac:dyDescent="0.3">
      <c r="A20" s="85"/>
      <c r="B20" s="305"/>
      <c r="C20" s="299"/>
      <c r="D20" s="64">
        <v>500000</v>
      </c>
      <c r="E20" s="63" t="s">
        <v>6</v>
      </c>
      <c r="F20" s="2">
        <v>27928</v>
      </c>
    </row>
    <row r="21" spans="1:6" ht="14.1" customHeight="1" x14ac:dyDescent="0.3">
      <c r="A21" s="85"/>
      <c r="B21" s="305"/>
      <c r="C21" s="298" t="s">
        <v>23</v>
      </c>
      <c r="D21" s="62">
        <v>100000</v>
      </c>
      <c r="E21" s="63" t="s">
        <v>6</v>
      </c>
      <c r="F21" s="2">
        <v>5406</v>
      </c>
    </row>
    <row r="22" spans="1:6" ht="14.1" customHeight="1" x14ac:dyDescent="0.3">
      <c r="A22" s="85"/>
      <c r="B22" s="305"/>
      <c r="C22" s="299"/>
      <c r="D22" s="64">
        <v>500000</v>
      </c>
      <c r="E22" s="63" t="s">
        <v>6</v>
      </c>
      <c r="F22" s="2">
        <v>27030</v>
      </c>
    </row>
    <row r="23" spans="1:6" ht="14.1" customHeight="1" x14ac:dyDescent="0.3">
      <c r="A23" s="85"/>
      <c r="B23" s="305"/>
      <c r="C23" s="99" t="s">
        <v>24</v>
      </c>
      <c r="D23" s="64">
        <v>500000</v>
      </c>
      <c r="E23" s="63" t="s">
        <v>6</v>
      </c>
      <c r="F23" s="2">
        <v>23193</v>
      </c>
    </row>
    <row r="24" spans="1:6" ht="14.1" customHeight="1" x14ac:dyDescent="0.3">
      <c r="A24" s="85"/>
      <c r="B24" s="305"/>
      <c r="C24" s="298" t="s">
        <v>25</v>
      </c>
      <c r="D24" s="62">
        <v>100000</v>
      </c>
      <c r="E24" s="63" t="s">
        <v>6</v>
      </c>
      <c r="F24" s="2">
        <v>5572</v>
      </c>
    </row>
    <row r="25" spans="1:6" ht="14.1" customHeight="1" x14ac:dyDescent="0.3">
      <c r="A25" s="85"/>
      <c r="B25" s="305"/>
      <c r="C25" s="299"/>
      <c r="D25" s="62">
        <v>500000</v>
      </c>
      <c r="E25" s="63" t="s">
        <v>6</v>
      </c>
      <c r="F25" s="2">
        <v>27860</v>
      </c>
    </row>
    <row r="26" spans="1:6" ht="14.1" customHeight="1" x14ac:dyDescent="0.3">
      <c r="A26" s="85"/>
      <c r="B26" s="305"/>
      <c r="C26" s="298" t="s">
        <v>26</v>
      </c>
      <c r="D26" s="62">
        <v>100000</v>
      </c>
      <c r="E26" s="63" t="s">
        <v>6</v>
      </c>
      <c r="F26" s="2">
        <v>4827</v>
      </c>
    </row>
    <row r="27" spans="1:6" ht="14.1" customHeight="1" x14ac:dyDescent="0.3">
      <c r="A27" s="85"/>
      <c r="B27" s="305"/>
      <c r="C27" s="299"/>
      <c r="D27" s="62">
        <v>500000</v>
      </c>
      <c r="E27" s="63" t="s">
        <v>6</v>
      </c>
      <c r="F27" s="2">
        <v>24134</v>
      </c>
    </row>
    <row r="28" spans="1:6" ht="14.1" customHeight="1" x14ac:dyDescent="0.3">
      <c r="A28" s="85"/>
      <c r="B28" s="305"/>
      <c r="C28" s="298" t="s">
        <v>27</v>
      </c>
      <c r="D28" s="62">
        <v>100000</v>
      </c>
      <c r="E28" s="63" t="s">
        <v>6</v>
      </c>
      <c r="F28" s="2">
        <v>5164</v>
      </c>
    </row>
    <row r="29" spans="1:6" ht="14.1" customHeight="1" x14ac:dyDescent="0.3">
      <c r="A29" s="85"/>
      <c r="B29" s="305"/>
      <c r="C29" s="299"/>
      <c r="D29" s="62">
        <v>500000</v>
      </c>
      <c r="E29" s="63" t="s">
        <v>6</v>
      </c>
      <c r="F29" s="2">
        <v>25337</v>
      </c>
    </row>
    <row r="30" spans="1:6" ht="14.1" customHeight="1" x14ac:dyDescent="0.3">
      <c r="A30" s="85"/>
      <c r="B30" s="305"/>
      <c r="C30" s="298" t="s">
        <v>111</v>
      </c>
      <c r="D30" s="62">
        <v>100000</v>
      </c>
      <c r="E30" s="63" t="s">
        <v>6</v>
      </c>
      <c r="F30" s="2">
        <v>5640</v>
      </c>
    </row>
    <row r="31" spans="1:6" ht="14.1" customHeight="1" thickBot="1" x14ac:dyDescent="0.35">
      <c r="A31" s="85"/>
      <c r="B31" s="306"/>
      <c r="C31" s="307"/>
      <c r="D31" s="65">
        <v>500000</v>
      </c>
      <c r="E31" s="66" t="s">
        <v>6</v>
      </c>
      <c r="F31" s="3">
        <v>28200</v>
      </c>
    </row>
    <row r="32" spans="1:6" ht="14.1" customHeight="1" thickTop="1" thickBot="1" x14ac:dyDescent="0.35">
      <c r="A32" s="85"/>
      <c r="B32" s="100" t="s">
        <v>28</v>
      </c>
      <c r="C32" s="101" t="s">
        <v>29</v>
      </c>
      <c r="D32" s="67">
        <v>50000</v>
      </c>
      <c r="E32" s="58" t="s">
        <v>6</v>
      </c>
      <c r="F32" s="47">
        <v>3652</v>
      </c>
    </row>
    <row r="33" spans="1:6" ht="14.1" customHeight="1" thickTop="1" thickBot="1" x14ac:dyDescent="0.35">
      <c r="A33" s="85"/>
      <c r="B33" s="102" t="s">
        <v>30</v>
      </c>
      <c r="C33" s="98" t="s">
        <v>31</v>
      </c>
      <c r="D33" s="59">
        <v>250000</v>
      </c>
      <c r="E33" s="58" t="s">
        <v>6</v>
      </c>
      <c r="F33" s="5">
        <v>13415</v>
      </c>
    </row>
    <row r="34" spans="1:6" ht="14.1" customHeight="1" thickTop="1" thickBot="1" x14ac:dyDescent="0.35">
      <c r="A34" s="85"/>
      <c r="B34" s="102" t="s">
        <v>32</v>
      </c>
      <c r="C34" s="98" t="s">
        <v>33</v>
      </c>
      <c r="D34" s="59">
        <v>1000</v>
      </c>
      <c r="E34" s="58" t="s">
        <v>6</v>
      </c>
      <c r="F34" s="5">
        <v>2993</v>
      </c>
    </row>
    <row r="35" spans="1:6" ht="14.1" customHeight="1" thickTop="1" x14ac:dyDescent="0.3">
      <c r="A35" s="85"/>
      <c r="B35" s="301" t="s">
        <v>34</v>
      </c>
      <c r="C35" s="97" t="s">
        <v>118</v>
      </c>
      <c r="D35" s="61">
        <v>5000</v>
      </c>
      <c r="E35" s="68" t="s">
        <v>6</v>
      </c>
      <c r="F35" s="4">
        <v>3897</v>
      </c>
    </row>
    <row r="36" spans="1:6" ht="14.1" customHeight="1" x14ac:dyDescent="0.3">
      <c r="A36" s="85"/>
      <c r="B36" s="302"/>
      <c r="C36" s="94" t="s">
        <v>117</v>
      </c>
      <c r="D36" s="64">
        <v>5000</v>
      </c>
      <c r="E36" s="63" t="s">
        <v>6</v>
      </c>
      <c r="F36" s="2">
        <v>3999</v>
      </c>
    </row>
    <row r="37" spans="1:6" ht="14.1" customHeight="1" x14ac:dyDescent="0.3">
      <c r="A37" s="85"/>
      <c r="B37" s="302"/>
      <c r="C37" s="94" t="s">
        <v>122</v>
      </c>
      <c r="D37" s="64">
        <v>25000</v>
      </c>
      <c r="E37" s="63" t="s">
        <v>6</v>
      </c>
      <c r="F37" s="2">
        <v>5460</v>
      </c>
    </row>
    <row r="38" spans="1:6" ht="14.1" customHeight="1" x14ac:dyDescent="0.3">
      <c r="A38" s="85"/>
      <c r="B38" s="302"/>
      <c r="C38" s="94" t="s">
        <v>119</v>
      </c>
      <c r="D38" s="64">
        <v>25000</v>
      </c>
      <c r="E38" s="63" t="s">
        <v>6</v>
      </c>
      <c r="F38" s="2">
        <v>20752</v>
      </c>
    </row>
    <row r="39" spans="1:6" ht="14.1" customHeight="1" x14ac:dyDescent="0.3">
      <c r="A39" s="85"/>
      <c r="B39" s="302"/>
      <c r="C39" s="94" t="s">
        <v>123</v>
      </c>
      <c r="D39" s="64">
        <v>25000</v>
      </c>
      <c r="E39" s="63" t="s">
        <v>6</v>
      </c>
      <c r="F39" s="2">
        <v>5576</v>
      </c>
    </row>
    <row r="40" spans="1:6" ht="14.1" customHeight="1" x14ac:dyDescent="0.3">
      <c r="A40" s="85"/>
      <c r="B40" s="302"/>
      <c r="C40" s="94" t="s">
        <v>35</v>
      </c>
      <c r="D40" s="114">
        <v>0.5</v>
      </c>
      <c r="E40" s="63" t="s">
        <v>36</v>
      </c>
      <c r="F40" s="2">
        <v>10020</v>
      </c>
    </row>
    <row r="41" spans="1:6" ht="14.1" customHeight="1" x14ac:dyDescent="0.3">
      <c r="A41" s="85"/>
      <c r="B41" s="302"/>
      <c r="C41" s="53" t="s">
        <v>125</v>
      </c>
      <c r="D41" s="64">
        <v>25000</v>
      </c>
      <c r="E41" s="24" t="s">
        <v>6</v>
      </c>
      <c r="F41" s="2">
        <v>19991</v>
      </c>
    </row>
    <row r="42" spans="1:6" ht="14.1" customHeight="1" x14ac:dyDescent="0.3">
      <c r="A42" s="85"/>
      <c r="B42" s="302"/>
      <c r="C42" s="53" t="s">
        <v>121</v>
      </c>
      <c r="D42" s="69">
        <v>25000</v>
      </c>
      <c r="E42" s="24" t="s">
        <v>6</v>
      </c>
      <c r="F42" s="48">
        <v>5460</v>
      </c>
    </row>
    <row r="43" spans="1:6" ht="14.1" customHeight="1" thickBot="1" x14ac:dyDescent="0.35">
      <c r="A43" s="85"/>
      <c r="B43" s="303"/>
      <c r="C43" s="95" t="s">
        <v>124</v>
      </c>
      <c r="D43" s="70">
        <v>25000</v>
      </c>
      <c r="E43" s="30" t="s">
        <v>6</v>
      </c>
      <c r="F43" s="3">
        <v>5506</v>
      </c>
    </row>
    <row r="44" spans="1:6" ht="14.1" customHeight="1" thickTop="1" x14ac:dyDescent="0.3">
      <c r="A44" s="85"/>
      <c r="B44" s="301" t="s">
        <v>37</v>
      </c>
      <c r="C44" s="94" t="s">
        <v>39</v>
      </c>
      <c r="D44" s="71">
        <v>250</v>
      </c>
      <c r="E44" s="68" t="s">
        <v>6</v>
      </c>
      <c r="F44" s="49">
        <v>1736</v>
      </c>
    </row>
    <row r="45" spans="1:6" ht="14.1" customHeight="1" x14ac:dyDescent="0.3">
      <c r="A45" s="85"/>
      <c r="B45" s="302"/>
      <c r="C45" s="94" t="s">
        <v>39</v>
      </c>
      <c r="D45" s="71">
        <v>1000</v>
      </c>
      <c r="E45" s="63" t="s">
        <v>6</v>
      </c>
      <c r="F45" s="49">
        <v>6942</v>
      </c>
    </row>
    <row r="46" spans="1:6" ht="14.1" customHeight="1" x14ac:dyDescent="0.3">
      <c r="A46" s="85"/>
      <c r="B46" s="302"/>
      <c r="C46" s="94" t="s">
        <v>116</v>
      </c>
      <c r="D46" s="72">
        <v>250</v>
      </c>
      <c r="E46" s="63" t="s">
        <v>6</v>
      </c>
      <c r="F46" s="2">
        <v>2849</v>
      </c>
    </row>
    <row r="47" spans="1:6" ht="14.1" customHeight="1" x14ac:dyDescent="0.3">
      <c r="A47" s="85"/>
      <c r="B47" s="302"/>
      <c r="C47" s="94" t="s">
        <v>40</v>
      </c>
      <c r="D47" s="64">
        <v>250</v>
      </c>
      <c r="E47" s="63" t="s">
        <v>6</v>
      </c>
      <c r="F47" s="2">
        <v>2177</v>
      </c>
    </row>
    <row r="48" spans="1:6" ht="14.1" customHeight="1" x14ac:dyDescent="0.3">
      <c r="A48" s="85"/>
      <c r="B48" s="302"/>
      <c r="C48" s="94" t="s">
        <v>38</v>
      </c>
      <c r="D48" s="64">
        <v>250</v>
      </c>
      <c r="E48" s="63" t="s">
        <v>6</v>
      </c>
      <c r="F48" s="2">
        <v>2329</v>
      </c>
    </row>
    <row r="49" spans="1:6" ht="14.1" customHeight="1" x14ac:dyDescent="0.3">
      <c r="A49" s="85"/>
      <c r="B49" s="302"/>
      <c r="C49" s="94" t="s">
        <v>41</v>
      </c>
      <c r="D49" s="64">
        <v>250</v>
      </c>
      <c r="E49" s="63" t="s">
        <v>6</v>
      </c>
      <c r="F49" s="2">
        <v>4132</v>
      </c>
    </row>
    <row r="50" spans="1:6" ht="14.1" customHeight="1" x14ac:dyDescent="0.3">
      <c r="A50" s="85"/>
      <c r="B50" s="302"/>
      <c r="C50" s="94" t="s">
        <v>42</v>
      </c>
      <c r="D50" s="64">
        <v>250</v>
      </c>
      <c r="E50" s="63" t="s">
        <v>6</v>
      </c>
      <c r="F50" s="2">
        <v>1763</v>
      </c>
    </row>
    <row r="51" spans="1:6" ht="14.1" customHeight="1" x14ac:dyDescent="0.3">
      <c r="A51" s="85"/>
      <c r="B51" s="302"/>
      <c r="C51" s="94" t="s">
        <v>43</v>
      </c>
      <c r="D51" s="64">
        <v>1000</v>
      </c>
      <c r="E51" s="63" t="s">
        <v>6</v>
      </c>
      <c r="F51" s="2">
        <v>1061</v>
      </c>
    </row>
    <row r="52" spans="1:6" ht="14.1" customHeight="1" x14ac:dyDescent="0.3">
      <c r="A52" s="85"/>
      <c r="B52" s="302"/>
      <c r="C52" s="94" t="s">
        <v>44</v>
      </c>
      <c r="D52" s="64">
        <v>1000</v>
      </c>
      <c r="E52" s="63" t="s">
        <v>6</v>
      </c>
      <c r="F52" s="2">
        <v>733</v>
      </c>
    </row>
    <row r="53" spans="1:6" ht="14.1" customHeight="1" x14ac:dyDescent="0.3">
      <c r="A53" s="85"/>
      <c r="B53" s="302"/>
      <c r="C53" s="94" t="s">
        <v>45</v>
      </c>
      <c r="D53" s="64">
        <v>250</v>
      </c>
      <c r="E53" s="63" t="s">
        <v>6</v>
      </c>
      <c r="F53" s="2">
        <v>2329</v>
      </c>
    </row>
    <row r="54" spans="1:6" ht="14.1" customHeight="1" x14ac:dyDescent="0.3">
      <c r="A54" s="85"/>
      <c r="B54" s="302"/>
      <c r="C54" s="94" t="s">
        <v>115</v>
      </c>
      <c r="D54" s="64">
        <v>250</v>
      </c>
      <c r="E54" s="63" t="s">
        <v>6</v>
      </c>
      <c r="F54" s="2">
        <v>2337</v>
      </c>
    </row>
    <row r="55" spans="1:6" ht="14.1" customHeight="1" x14ac:dyDescent="0.3">
      <c r="A55" s="85"/>
      <c r="B55" s="302"/>
      <c r="C55" s="94" t="s">
        <v>46</v>
      </c>
      <c r="D55" s="64">
        <v>1000</v>
      </c>
      <c r="E55" s="63" t="s">
        <v>6</v>
      </c>
      <c r="F55" s="2">
        <v>963</v>
      </c>
    </row>
    <row r="56" spans="1:6" ht="14.1" customHeight="1" x14ac:dyDescent="0.3">
      <c r="A56" s="85"/>
      <c r="B56" s="302"/>
      <c r="C56" s="94" t="s">
        <v>47</v>
      </c>
      <c r="D56" s="64">
        <v>1000</v>
      </c>
      <c r="E56" s="63" t="s">
        <v>6</v>
      </c>
      <c r="F56" s="2">
        <v>820</v>
      </c>
    </row>
    <row r="57" spans="1:6" ht="14.1" customHeight="1" x14ac:dyDescent="0.3">
      <c r="A57" s="110"/>
      <c r="B57" s="302"/>
      <c r="C57" s="94" t="s">
        <v>48</v>
      </c>
      <c r="D57" s="64">
        <v>1000</v>
      </c>
      <c r="E57" s="63" t="s">
        <v>6</v>
      </c>
      <c r="F57" s="2">
        <v>737</v>
      </c>
    </row>
    <row r="58" spans="1:6" ht="14.1" customHeight="1" x14ac:dyDescent="0.3">
      <c r="A58" s="110"/>
      <c r="B58" s="302"/>
      <c r="C58" s="94" t="s">
        <v>49</v>
      </c>
      <c r="D58" s="64">
        <v>250</v>
      </c>
      <c r="E58" s="63" t="s">
        <v>6</v>
      </c>
      <c r="F58" s="2">
        <v>3681</v>
      </c>
    </row>
    <row r="59" spans="1:6" ht="14.1" customHeight="1" thickBot="1" x14ac:dyDescent="0.35">
      <c r="A59" s="110"/>
      <c r="B59" s="303"/>
      <c r="C59" s="95" t="s">
        <v>50</v>
      </c>
      <c r="D59" s="70">
        <v>1000</v>
      </c>
      <c r="E59" s="66" t="s">
        <v>6</v>
      </c>
      <c r="F59" s="3">
        <v>1195</v>
      </c>
    </row>
    <row r="60" spans="1:6" ht="15.6" customHeight="1" thickTop="1" x14ac:dyDescent="0.3">
      <c r="A60" s="110"/>
      <c r="B60" s="301" t="s">
        <v>51</v>
      </c>
      <c r="C60" s="97" t="s">
        <v>52</v>
      </c>
      <c r="D60" s="61">
        <v>1000</v>
      </c>
      <c r="E60" s="68" t="s">
        <v>6</v>
      </c>
      <c r="F60" s="4">
        <v>1119</v>
      </c>
    </row>
    <row r="61" spans="1:6" ht="14.1" customHeight="1" x14ac:dyDescent="0.3">
      <c r="A61" s="110"/>
      <c r="B61" s="302"/>
      <c r="C61" s="94" t="s">
        <v>53</v>
      </c>
      <c r="D61" s="64">
        <v>1000</v>
      </c>
      <c r="E61" s="63" t="s">
        <v>6</v>
      </c>
      <c r="F61" s="2">
        <v>1119</v>
      </c>
    </row>
    <row r="62" spans="1:6" ht="14.1" customHeight="1" thickBot="1" x14ac:dyDescent="0.35">
      <c r="A62" s="111"/>
      <c r="B62" s="303"/>
      <c r="C62" s="95" t="s">
        <v>54</v>
      </c>
      <c r="D62" s="70">
        <v>1000</v>
      </c>
      <c r="E62" s="66" t="s">
        <v>6</v>
      </c>
      <c r="F62" s="3">
        <v>1115</v>
      </c>
    </row>
    <row r="63" spans="1:6" ht="14.1" customHeight="1" thickTop="1" thickBot="1" x14ac:dyDescent="0.35">
      <c r="A63" s="103" t="s">
        <v>55</v>
      </c>
      <c r="B63" s="102" t="s">
        <v>4</v>
      </c>
      <c r="C63" s="98" t="s">
        <v>56</v>
      </c>
      <c r="D63" s="59">
        <v>1000</v>
      </c>
      <c r="E63" s="58" t="s">
        <v>6</v>
      </c>
      <c r="F63" s="5">
        <v>4878</v>
      </c>
    </row>
    <row r="64" spans="1:6" ht="14.1" customHeight="1" thickTop="1" thickBot="1" x14ac:dyDescent="0.35">
      <c r="A64" s="104" t="s">
        <v>57</v>
      </c>
      <c r="B64" s="105" t="s">
        <v>4</v>
      </c>
      <c r="C64" s="98" t="s">
        <v>58</v>
      </c>
      <c r="D64" s="59">
        <v>1000</v>
      </c>
      <c r="E64" s="58" t="s">
        <v>6</v>
      </c>
      <c r="F64" s="5">
        <v>3950</v>
      </c>
    </row>
    <row r="65" spans="1:6" ht="14.1" customHeight="1" thickTop="1" x14ac:dyDescent="0.3">
      <c r="A65" s="106"/>
      <c r="B65" s="309" t="s">
        <v>8</v>
      </c>
      <c r="C65" s="97" t="s">
        <v>59</v>
      </c>
      <c r="D65" s="73">
        <v>5.0000000000000001E-3</v>
      </c>
      <c r="E65" s="68" t="s">
        <v>36</v>
      </c>
      <c r="F65" s="4">
        <v>576</v>
      </c>
    </row>
    <row r="66" spans="1:6" ht="14.1" customHeight="1" x14ac:dyDescent="0.3">
      <c r="A66" s="106"/>
      <c r="B66" s="310"/>
      <c r="C66" s="94" t="s">
        <v>60</v>
      </c>
      <c r="D66" s="74">
        <v>5.0000000000000001E-3</v>
      </c>
      <c r="E66" s="63" t="s">
        <v>36</v>
      </c>
      <c r="F66" s="2">
        <v>576</v>
      </c>
    </row>
    <row r="67" spans="1:6" ht="14.1" customHeight="1" x14ac:dyDescent="0.3">
      <c r="A67" s="106"/>
      <c r="B67" s="310"/>
      <c r="C67" s="94" t="s">
        <v>61</v>
      </c>
      <c r="D67" s="74">
        <v>5.0000000000000001E-3</v>
      </c>
      <c r="E67" s="63" t="s">
        <v>36</v>
      </c>
      <c r="F67" s="2">
        <v>576</v>
      </c>
    </row>
    <row r="68" spans="1:6" ht="14.1" customHeight="1" thickBot="1" x14ac:dyDescent="0.35">
      <c r="A68" s="106"/>
      <c r="B68" s="311"/>
      <c r="C68" s="95" t="s">
        <v>62</v>
      </c>
      <c r="D68" s="75">
        <v>5.0000000000000001E-3</v>
      </c>
      <c r="E68" s="66" t="s">
        <v>36</v>
      </c>
      <c r="F68" s="3">
        <v>576</v>
      </c>
    </row>
    <row r="69" spans="1:6" ht="14.1" customHeight="1" thickTop="1" x14ac:dyDescent="0.3">
      <c r="A69" s="106"/>
      <c r="B69" s="309" t="s">
        <v>87</v>
      </c>
      <c r="C69" s="97" t="s">
        <v>88</v>
      </c>
      <c r="D69" s="61">
        <v>1000</v>
      </c>
      <c r="E69" s="68" t="s">
        <v>6</v>
      </c>
      <c r="F69" s="4">
        <v>4728</v>
      </c>
    </row>
    <row r="70" spans="1:6" ht="14.1" customHeight="1" x14ac:dyDescent="0.3">
      <c r="A70" s="106"/>
      <c r="B70" s="310"/>
      <c r="C70" s="94" t="s">
        <v>89</v>
      </c>
      <c r="D70" s="64">
        <v>1000</v>
      </c>
      <c r="E70" s="63" t="s">
        <v>6</v>
      </c>
      <c r="F70" s="2">
        <v>5558</v>
      </c>
    </row>
    <row r="71" spans="1:6" ht="14.1" customHeight="1" x14ac:dyDescent="0.3">
      <c r="A71" s="106"/>
      <c r="B71" s="310"/>
      <c r="C71" s="94" t="s">
        <v>90</v>
      </c>
      <c r="D71" s="64">
        <v>1000</v>
      </c>
      <c r="E71" s="63" t="s">
        <v>6</v>
      </c>
      <c r="F71" s="2">
        <v>4815</v>
      </c>
    </row>
    <row r="72" spans="1:6" ht="14.1" customHeight="1" thickBot="1" x14ac:dyDescent="0.35">
      <c r="A72" s="106"/>
      <c r="B72" s="311"/>
      <c r="C72" s="95" t="s">
        <v>91</v>
      </c>
      <c r="D72" s="70">
        <v>1000</v>
      </c>
      <c r="E72" s="66" t="s">
        <v>6</v>
      </c>
      <c r="F72" s="3">
        <v>5558</v>
      </c>
    </row>
    <row r="73" spans="1:6" ht="14.1" customHeight="1" thickTop="1" x14ac:dyDescent="0.3">
      <c r="A73" s="106"/>
      <c r="B73" s="309" t="s">
        <v>11</v>
      </c>
      <c r="C73" s="97" t="s">
        <v>63</v>
      </c>
      <c r="D73" s="115">
        <v>500</v>
      </c>
      <c r="E73" s="116" t="s">
        <v>6</v>
      </c>
      <c r="F73" s="4">
        <v>1576</v>
      </c>
    </row>
    <row r="74" spans="1:6" ht="14.1" customHeight="1" x14ac:dyDescent="0.3">
      <c r="A74" s="106"/>
      <c r="B74" s="310"/>
      <c r="C74" s="96" t="s">
        <v>168</v>
      </c>
      <c r="D74" s="64">
        <v>500</v>
      </c>
      <c r="E74" s="63" t="s">
        <v>6</v>
      </c>
      <c r="F74" s="49">
        <v>1100</v>
      </c>
    </row>
    <row r="75" spans="1:6" ht="14.1" customHeight="1" x14ac:dyDescent="0.3">
      <c r="A75" s="106"/>
      <c r="B75" s="310"/>
      <c r="C75" s="94" t="s">
        <v>64</v>
      </c>
      <c r="D75" s="64">
        <v>500</v>
      </c>
      <c r="E75" s="63" t="s">
        <v>6</v>
      </c>
      <c r="F75" s="2">
        <v>943</v>
      </c>
    </row>
    <row r="76" spans="1:6" ht="14.1" customHeight="1" thickBot="1" x14ac:dyDescent="0.35">
      <c r="A76" s="106"/>
      <c r="B76" s="311"/>
      <c r="C76" s="95" t="s">
        <v>65</v>
      </c>
      <c r="D76" s="70">
        <v>1000</v>
      </c>
      <c r="E76" s="66" t="s">
        <v>6</v>
      </c>
      <c r="F76" s="3">
        <v>4103</v>
      </c>
    </row>
    <row r="77" spans="1:6" ht="14.1" customHeight="1" thickTop="1" x14ac:dyDescent="0.3">
      <c r="A77" s="106"/>
      <c r="B77" s="309" t="s">
        <v>66</v>
      </c>
      <c r="C77" s="97" t="s">
        <v>67</v>
      </c>
      <c r="D77" s="61">
        <v>2500</v>
      </c>
      <c r="E77" s="68" t="s">
        <v>6</v>
      </c>
      <c r="F77" s="4">
        <v>1899</v>
      </c>
    </row>
    <row r="78" spans="1:6" ht="14.1" customHeight="1" x14ac:dyDescent="0.3">
      <c r="A78" s="106"/>
      <c r="B78" s="310"/>
      <c r="C78" s="96" t="s">
        <v>132</v>
      </c>
      <c r="D78" s="71">
        <v>2500</v>
      </c>
      <c r="E78" s="63" t="s">
        <v>6</v>
      </c>
      <c r="F78" s="49">
        <v>1465</v>
      </c>
    </row>
    <row r="79" spans="1:6" ht="14.1" customHeight="1" x14ac:dyDescent="0.3">
      <c r="A79" s="106"/>
      <c r="B79" s="310"/>
      <c r="C79" s="94" t="s">
        <v>68</v>
      </c>
      <c r="D79" s="64">
        <v>2500</v>
      </c>
      <c r="E79" s="63" t="s">
        <v>6</v>
      </c>
      <c r="F79" s="2">
        <v>1899</v>
      </c>
    </row>
    <row r="80" spans="1:6" ht="14.1" customHeight="1" x14ac:dyDescent="0.3">
      <c r="A80" s="106"/>
      <c r="B80" s="310"/>
      <c r="C80" s="94" t="s">
        <v>69</v>
      </c>
      <c r="D80" s="64">
        <v>2500</v>
      </c>
      <c r="E80" s="63" t="s">
        <v>6</v>
      </c>
      <c r="F80" s="2">
        <v>1899</v>
      </c>
    </row>
    <row r="81" spans="1:6" ht="14.1" customHeight="1" x14ac:dyDescent="0.3">
      <c r="A81" s="106"/>
      <c r="B81" s="310"/>
      <c r="C81" s="94" t="s">
        <v>70</v>
      </c>
      <c r="D81" s="64">
        <v>2500</v>
      </c>
      <c r="E81" s="63" t="s">
        <v>6</v>
      </c>
      <c r="F81" s="2">
        <v>1899</v>
      </c>
    </row>
    <row r="82" spans="1:6" ht="14.1" customHeight="1" x14ac:dyDescent="0.3">
      <c r="A82" s="106"/>
      <c r="B82" s="310"/>
      <c r="C82" s="94" t="s">
        <v>71</v>
      </c>
      <c r="D82" s="64">
        <v>2500</v>
      </c>
      <c r="E82" s="63" t="s">
        <v>6</v>
      </c>
      <c r="F82" s="2">
        <v>1951</v>
      </c>
    </row>
    <row r="83" spans="1:6" ht="14.1" customHeight="1" x14ac:dyDescent="0.3">
      <c r="A83" s="106"/>
      <c r="B83" s="310"/>
      <c r="C83" s="94" t="s">
        <v>72</v>
      </c>
      <c r="D83" s="64">
        <v>2500</v>
      </c>
      <c r="E83" s="63" t="s">
        <v>6</v>
      </c>
      <c r="F83" s="2">
        <v>1873</v>
      </c>
    </row>
    <row r="84" spans="1:6" ht="14.1" customHeight="1" x14ac:dyDescent="0.3">
      <c r="A84" s="106"/>
      <c r="B84" s="310"/>
      <c r="C84" s="94" t="s">
        <v>73</v>
      </c>
      <c r="D84" s="64">
        <v>2500</v>
      </c>
      <c r="E84" s="63" t="s">
        <v>6</v>
      </c>
      <c r="F84" s="2">
        <v>1873</v>
      </c>
    </row>
    <row r="85" spans="1:6" ht="14.1" customHeight="1" x14ac:dyDescent="0.3">
      <c r="A85" s="106"/>
      <c r="B85" s="310"/>
      <c r="C85" s="94" t="s">
        <v>74</v>
      </c>
      <c r="D85" s="64">
        <v>2500</v>
      </c>
      <c r="E85" s="63" t="s">
        <v>6</v>
      </c>
      <c r="F85" s="2">
        <v>1951</v>
      </c>
    </row>
    <row r="86" spans="1:6" ht="14.1" customHeight="1" thickBot="1" x14ac:dyDescent="0.35">
      <c r="A86" s="106"/>
      <c r="B86" s="311"/>
      <c r="C86" s="95" t="s">
        <v>75</v>
      </c>
      <c r="D86" s="70">
        <v>2500</v>
      </c>
      <c r="E86" s="66" t="s">
        <v>6</v>
      </c>
      <c r="F86" s="3">
        <v>1899</v>
      </c>
    </row>
    <row r="87" spans="1:6" ht="14.1" customHeight="1" thickTop="1" x14ac:dyDescent="0.3">
      <c r="A87" s="106"/>
      <c r="B87" s="312" t="s">
        <v>14</v>
      </c>
      <c r="C87" s="96" t="s">
        <v>134</v>
      </c>
      <c r="D87" s="117">
        <v>5000</v>
      </c>
      <c r="E87" s="116" t="s">
        <v>6</v>
      </c>
      <c r="F87" s="49">
        <v>2305</v>
      </c>
    </row>
    <row r="88" spans="1:6" ht="14.1" customHeight="1" x14ac:dyDescent="0.3">
      <c r="A88" s="106"/>
      <c r="B88" s="312"/>
      <c r="C88" s="94" t="s">
        <v>169</v>
      </c>
      <c r="D88" s="64">
        <v>5000</v>
      </c>
      <c r="E88" s="63" t="s">
        <v>6</v>
      </c>
      <c r="F88" s="49">
        <v>2105</v>
      </c>
    </row>
    <row r="89" spans="1:6" ht="14.1" customHeight="1" x14ac:dyDescent="0.3">
      <c r="A89" s="106"/>
      <c r="B89" s="312"/>
      <c r="C89" s="99" t="s">
        <v>76</v>
      </c>
      <c r="D89" s="76">
        <v>5000</v>
      </c>
      <c r="E89" s="63" t="s">
        <v>6</v>
      </c>
      <c r="F89" s="49">
        <v>2864</v>
      </c>
    </row>
    <row r="90" spans="1:6" ht="14.1" customHeight="1" x14ac:dyDescent="0.3">
      <c r="A90" s="106"/>
      <c r="B90" s="312"/>
      <c r="C90" s="107" t="s">
        <v>77</v>
      </c>
      <c r="D90" s="62">
        <v>5000</v>
      </c>
      <c r="E90" s="63" t="s">
        <v>6</v>
      </c>
      <c r="F90" s="2">
        <v>2864</v>
      </c>
    </row>
    <row r="91" spans="1:6" ht="14.1" customHeight="1" x14ac:dyDescent="0.3">
      <c r="A91" s="106"/>
      <c r="B91" s="312"/>
      <c r="C91" s="298" t="s">
        <v>113</v>
      </c>
      <c r="D91" s="77">
        <v>1</v>
      </c>
      <c r="E91" s="63" t="s">
        <v>36</v>
      </c>
      <c r="F91" s="2">
        <v>3132</v>
      </c>
    </row>
    <row r="92" spans="1:6" ht="14.1" customHeight="1" x14ac:dyDescent="0.3">
      <c r="A92" s="106"/>
      <c r="B92" s="312"/>
      <c r="C92" s="300"/>
      <c r="D92" s="62">
        <v>5000</v>
      </c>
      <c r="E92" s="63" t="s">
        <v>6</v>
      </c>
      <c r="F92" s="2">
        <v>2888</v>
      </c>
    </row>
    <row r="93" spans="1:6" ht="14.1" customHeight="1" x14ac:dyDescent="0.3">
      <c r="A93" s="106"/>
      <c r="B93" s="312"/>
      <c r="C93" s="299"/>
      <c r="D93" s="64">
        <v>50000</v>
      </c>
      <c r="E93" s="63" t="s">
        <v>6</v>
      </c>
      <c r="F93" s="2">
        <v>29400</v>
      </c>
    </row>
    <row r="94" spans="1:6" ht="14.1" customHeight="1" x14ac:dyDescent="0.3">
      <c r="A94" s="106"/>
      <c r="B94" s="312"/>
      <c r="C94" s="298" t="s">
        <v>78</v>
      </c>
      <c r="D94" s="62">
        <v>5000</v>
      </c>
      <c r="E94" s="63" t="s">
        <v>6</v>
      </c>
      <c r="F94" s="2">
        <v>3020</v>
      </c>
    </row>
    <row r="95" spans="1:6" ht="14.1" customHeight="1" x14ac:dyDescent="0.3">
      <c r="A95" s="106"/>
      <c r="B95" s="312"/>
      <c r="C95" s="299"/>
      <c r="D95" s="62">
        <v>50000</v>
      </c>
      <c r="E95" s="63" t="s">
        <v>6</v>
      </c>
      <c r="F95" s="2">
        <v>29675</v>
      </c>
    </row>
    <row r="96" spans="1:6" ht="14.1" customHeight="1" x14ac:dyDescent="0.3">
      <c r="A96" s="106"/>
      <c r="B96" s="312"/>
      <c r="C96" s="118" t="s">
        <v>136</v>
      </c>
      <c r="D96" s="78">
        <v>5000</v>
      </c>
      <c r="E96" s="63" t="s">
        <v>6</v>
      </c>
      <c r="F96" s="48">
        <v>2350</v>
      </c>
    </row>
    <row r="97" spans="1:6" ht="14.1" customHeight="1" x14ac:dyDescent="0.3">
      <c r="A97" s="106"/>
      <c r="B97" s="312"/>
      <c r="C97" s="108" t="s">
        <v>135</v>
      </c>
      <c r="D97" s="78">
        <v>5000</v>
      </c>
      <c r="E97" s="63" t="s">
        <v>6</v>
      </c>
      <c r="F97" s="48">
        <v>2325</v>
      </c>
    </row>
    <row r="98" spans="1:6" ht="14.1" customHeight="1" x14ac:dyDescent="0.3">
      <c r="A98" s="106"/>
      <c r="B98" s="312"/>
      <c r="C98" s="108" t="s">
        <v>137</v>
      </c>
      <c r="D98" s="64">
        <v>5000</v>
      </c>
      <c r="E98" s="63" t="s">
        <v>6</v>
      </c>
      <c r="F98" s="2">
        <v>3150</v>
      </c>
    </row>
    <row r="99" spans="1:6" ht="14.1" customHeight="1" thickBot="1" x14ac:dyDescent="0.35">
      <c r="A99" s="106"/>
      <c r="B99" s="313"/>
      <c r="C99" s="95" t="s">
        <v>79</v>
      </c>
      <c r="D99" s="80">
        <v>1</v>
      </c>
      <c r="E99" s="66" t="s">
        <v>36</v>
      </c>
      <c r="F99" s="3">
        <v>3153</v>
      </c>
    </row>
    <row r="100" spans="1:6" ht="14.1" customHeight="1" thickTop="1" x14ac:dyDescent="0.3">
      <c r="A100" s="106"/>
      <c r="B100" s="309" t="s">
        <v>16</v>
      </c>
      <c r="C100" s="96" t="s">
        <v>80</v>
      </c>
      <c r="D100" s="82">
        <v>0.5</v>
      </c>
      <c r="E100" s="60" t="s">
        <v>36</v>
      </c>
      <c r="F100" s="49">
        <v>2617</v>
      </c>
    </row>
    <row r="101" spans="1:6" ht="14.1" customHeight="1" x14ac:dyDescent="0.3">
      <c r="A101" s="106"/>
      <c r="B101" s="310"/>
      <c r="C101" s="94" t="s">
        <v>170</v>
      </c>
      <c r="D101" s="64">
        <v>100000</v>
      </c>
      <c r="E101" s="63" t="s">
        <v>6</v>
      </c>
      <c r="F101" s="2">
        <v>4727</v>
      </c>
    </row>
    <row r="102" spans="1:6" ht="14.1" customHeight="1" thickBot="1" x14ac:dyDescent="0.35">
      <c r="A102" s="106"/>
      <c r="B102" s="311"/>
      <c r="C102" s="95" t="s">
        <v>81</v>
      </c>
      <c r="D102" s="80">
        <v>0.5</v>
      </c>
      <c r="E102" s="66" t="s">
        <v>36</v>
      </c>
      <c r="F102" s="3">
        <v>2617</v>
      </c>
    </row>
    <row r="103" spans="1:6" ht="14.1" customHeight="1" thickTop="1" x14ac:dyDescent="0.3">
      <c r="A103" s="106"/>
      <c r="B103" s="309" t="s">
        <v>32</v>
      </c>
      <c r="C103" s="96" t="s">
        <v>92</v>
      </c>
      <c r="D103" s="83">
        <v>5.0000000000000001E-3</v>
      </c>
      <c r="E103" s="68" t="s">
        <v>36</v>
      </c>
      <c r="F103" s="49">
        <v>2978</v>
      </c>
    </row>
    <row r="104" spans="1:6" ht="14.1" customHeight="1" x14ac:dyDescent="0.3">
      <c r="A104" s="106"/>
      <c r="B104" s="310"/>
      <c r="C104" s="96" t="s">
        <v>93</v>
      </c>
      <c r="D104" s="71">
        <v>1000</v>
      </c>
      <c r="E104" s="63" t="s">
        <v>6</v>
      </c>
      <c r="F104" s="49">
        <v>3217</v>
      </c>
    </row>
    <row r="105" spans="1:6" ht="14.1" customHeight="1" x14ac:dyDescent="0.3">
      <c r="A105" s="106"/>
      <c r="B105" s="310"/>
      <c r="C105" s="94" t="s">
        <v>94</v>
      </c>
      <c r="D105" s="64">
        <v>1000</v>
      </c>
      <c r="E105" s="63" t="s">
        <v>6</v>
      </c>
      <c r="F105" s="2">
        <v>3217</v>
      </c>
    </row>
    <row r="106" spans="1:6" ht="14.1" customHeight="1" x14ac:dyDescent="0.3">
      <c r="A106" s="106"/>
      <c r="B106" s="310"/>
      <c r="C106" s="94" t="s">
        <v>129</v>
      </c>
      <c r="D106" s="64">
        <v>250</v>
      </c>
      <c r="E106" s="63" t="s">
        <v>6</v>
      </c>
      <c r="F106" s="2">
        <v>850</v>
      </c>
    </row>
    <row r="107" spans="1:6" ht="14.1" customHeight="1" x14ac:dyDescent="0.3">
      <c r="A107" s="106"/>
      <c r="B107" s="310"/>
      <c r="C107" s="94" t="s">
        <v>95</v>
      </c>
      <c r="D107" s="64">
        <v>250</v>
      </c>
      <c r="E107" s="63" t="s">
        <v>6</v>
      </c>
      <c r="F107" s="2">
        <v>1609</v>
      </c>
    </row>
    <row r="108" spans="1:6" ht="14.1" customHeight="1" x14ac:dyDescent="0.3">
      <c r="A108" s="106"/>
      <c r="B108" s="310"/>
      <c r="C108" s="94" t="s">
        <v>96</v>
      </c>
      <c r="D108" s="64">
        <v>250</v>
      </c>
      <c r="E108" s="63" t="s">
        <v>6</v>
      </c>
      <c r="F108" s="2">
        <v>1557</v>
      </c>
    </row>
    <row r="109" spans="1:6" ht="14.1" customHeight="1" thickBot="1" x14ac:dyDescent="0.35">
      <c r="A109" s="106"/>
      <c r="B109" s="311"/>
      <c r="C109" s="95" t="s">
        <v>97</v>
      </c>
      <c r="D109" s="70">
        <v>1000</v>
      </c>
      <c r="E109" s="66" t="s">
        <v>6</v>
      </c>
      <c r="F109" s="3">
        <v>3009</v>
      </c>
    </row>
    <row r="110" spans="1:6" ht="14.1" customHeight="1" thickTop="1" thickBot="1" x14ac:dyDescent="0.35">
      <c r="A110" s="106"/>
      <c r="B110" s="109" t="s">
        <v>28</v>
      </c>
      <c r="C110" s="98" t="s">
        <v>82</v>
      </c>
      <c r="D110" s="81">
        <v>1</v>
      </c>
      <c r="E110" s="58" t="s">
        <v>36</v>
      </c>
      <c r="F110" s="5">
        <v>1932</v>
      </c>
    </row>
    <row r="111" spans="1:6" ht="14.1" customHeight="1" thickTop="1" x14ac:dyDescent="0.3">
      <c r="A111" s="106"/>
      <c r="B111" s="315" t="s">
        <v>83</v>
      </c>
      <c r="C111" s="96" t="s">
        <v>84</v>
      </c>
      <c r="D111" s="82">
        <v>0.5</v>
      </c>
      <c r="E111" s="68" t="s">
        <v>36</v>
      </c>
      <c r="F111" s="49">
        <v>4397</v>
      </c>
    </row>
    <row r="112" spans="1:6" ht="14.1" customHeight="1" thickBot="1" x14ac:dyDescent="0.35">
      <c r="A112" s="106"/>
      <c r="B112" s="313"/>
      <c r="C112" s="101" t="s">
        <v>133</v>
      </c>
      <c r="D112" s="79">
        <v>500</v>
      </c>
      <c r="E112" s="66" t="s">
        <v>6</v>
      </c>
      <c r="F112" s="47">
        <v>1850</v>
      </c>
    </row>
    <row r="113" spans="1:6" ht="14.1" customHeight="1" thickTop="1" x14ac:dyDescent="0.3">
      <c r="A113" s="106"/>
      <c r="B113" s="309" t="s">
        <v>37</v>
      </c>
      <c r="C113" s="308" t="s">
        <v>98</v>
      </c>
      <c r="D113" s="76">
        <v>250</v>
      </c>
      <c r="E113" s="68" t="s">
        <v>6</v>
      </c>
      <c r="F113" s="49">
        <v>1746</v>
      </c>
    </row>
    <row r="114" spans="1:6" ht="14.1" customHeight="1" x14ac:dyDescent="0.3">
      <c r="A114" s="106"/>
      <c r="B114" s="310"/>
      <c r="C114" s="299"/>
      <c r="D114" s="62">
        <v>1000</v>
      </c>
      <c r="E114" s="63" t="s">
        <v>6</v>
      </c>
      <c r="F114" s="2">
        <v>6603</v>
      </c>
    </row>
    <row r="115" spans="1:6" ht="14.1" customHeight="1" x14ac:dyDescent="0.3">
      <c r="A115" s="106"/>
      <c r="B115" s="310"/>
      <c r="C115" s="96" t="s">
        <v>99</v>
      </c>
      <c r="D115" s="64">
        <v>250</v>
      </c>
      <c r="E115" s="63" t="s">
        <v>6</v>
      </c>
      <c r="F115" s="2">
        <v>1845</v>
      </c>
    </row>
    <row r="116" spans="1:6" ht="14.1" customHeight="1" x14ac:dyDescent="0.3">
      <c r="A116" s="106"/>
      <c r="B116" s="310"/>
      <c r="C116" s="94" t="s">
        <v>100</v>
      </c>
      <c r="D116" s="64">
        <v>1000</v>
      </c>
      <c r="E116" s="63" t="s">
        <v>6</v>
      </c>
      <c r="F116" s="2">
        <v>851</v>
      </c>
    </row>
    <row r="117" spans="1:6" ht="14.1" customHeight="1" x14ac:dyDescent="0.3">
      <c r="A117" s="106"/>
      <c r="B117" s="310"/>
      <c r="C117" s="107" t="s">
        <v>101</v>
      </c>
      <c r="D117" s="69">
        <v>5000</v>
      </c>
      <c r="E117" s="63" t="s">
        <v>6</v>
      </c>
      <c r="F117" s="48">
        <v>4607</v>
      </c>
    </row>
    <row r="118" spans="1:6" ht="14.1" customHeight="1" x14ac:dyDescent="0.3">
      <c r="A118" s="106"/>
      <c r="B118" s="310"/>
      <c r="C118" s="107" t="s">
        <v>171</v>
      </c>
      <c r="D118" s="69">
        <v>250</v>
      </c>
      <c r="E118" s="63" t="s">
        <v>6</v>
      </c>
      <c r="F118" s="48">
        <v>1947</v>
      </c>
    </row>
    <row r="119" spans="1:6" ht="14.1" customHeight="1" x14ac:dyDescent="0.3">
      <c r="A119" s="106"/>
      <c r="B119" s="310"/>
      <c r="C119" s="107" t="s">
        <v>130</v>
      </c>
      <c r="D119" s="69">
        <v>250</v>
      </c>
      <c r="E119" s="63" t="s">
        <v>6</v>
      </c>
      <c r="F119" s="48">
        <v>1125</v>
      </c>
    </row>
    <row r="120" spans="1:6" ht="14.1" customHeight="1" x14ac:dyDescent="0.3">
      <c r="A120" s="106"/>
      <c r="B120" s="310"/>
      <c r="C120" s="298" t="s">
        <v>102</v>
      </c>
      <c r="D120" s="64">
        <v>250</v>
      </c>
      <c r="E120" s="63" t="s">
        <v>6</v>
      </c>
      <c r="F120" s="2">
        <v>1746</v>
      </c>
    </row>
    <row r="121" spans="1:6" ht="14.1" customHeight="1" x14ac:dyDescent="0.3">
      <c r="A121" s="106"/>
      <c r="B121" s="310"/>
      <c r="C121" s="299"/>
      <c r="D121" s="64">
        <v>1000</v>
      </c>
      <c r="E121" s="63" t="s">
        <v>6</v>
      </c>
      <c r="F121" s="2">
        <v>6603</v>
      </c>
    </row>
    <row r="122" spans="1:6" ht="14.1" customHeight="1" x14ac:dyDescent="0.3">
      <c r="A122" s="106"/>
      <c r="B122" s="310"/>
      <c r="C122" s="108" t="s">
        <v>103</v>
      </c>
      <c r="D122" s="64">
        <v>1000</v>
      </c>
      <c r="E122" s="63" t="s">
        <v>6</v>
      </c>
      <c r="F122" s="2">
        <v>874</v>
      </c>
    </row>
    <row r="123" spans="1:6" ht="14.1" customHeight="1" thickBot="1" x14ac:dyDescent="0.35">
      <c r="A123" s="106"/>
      <c r="B123" s="311"/>
      <c r="C123" s="101" t="s">
        <v>131</v>
      </c>
      <c r="D123" s="67">
        <v>250</v>
      </c>
      <c r="E123" s="66" t="s">
        <v>6</v>
      </c>
      <c r="F123" s="47">
        <v>1285</v>
      </c>
    </row>
    <row r="124" spans="1:6" ht="14.1" customHeight="1" thickTop="1" thickBot="1" x14ac:dyDescent="0.35">
      <c r="A124" s="106"/>
      <c r="B124" s="109" t="s">
        <v>85</v>
      </c>
      <c r="C124" s="98" t="s">
        <v>86</v>
      </c>
      <c r="D124" s="81">
        <v>0.5</v>
      </c>
      <c r="E124" s="58" t="s">
        <v>36</v>
      </c>
      <c r="F124" s="5">
        <v>1179</v>
      </c>
    </row>
    <row r="125" spans="1:6" ht="14.1" customHeight="1" thickTop="1" x14ac:dyDescent="0.3">
      <c r="A125" s="106"/>
      <c r="B125" s="309" t="s">
        <v>51</v>
      </c>
      <c r="C125" s="97" t="s">
        <v>174</v>
      </c>
      <c r="D125" s="64">
        <v>2500</v>
      </c>
      <c r="E125" s="68" t="s">
        <v>6</v>
      </c>
      <c r="F125" s="4">
        <v>3350</v>
      </c>
    </row>
    <row r="126" spans="1:6" ht="14.1" customHeight="1" x14ac:dyDescent="0.3">
      <c r="A126" s="106"/>
      <c r="B126" s="310"/>
      <c r="C126" s="96" t="s">
        <v>104</v>
      </c>
      <c r="D126" s="71">
        <v>1000</v>
      </c>
      <c r="E126" s="63" t="s">
        <v>6</v>
      </c>
      <c r="F126" s="49">
        <v>1461</v>
      </c>
    </row>
    <row r="127" spans="1:6" ht="14.1" customHeight="1" x14ac:dyDescent="0.3">
      <c r="A127" s="106"/>
      <c r="B127" s="310"/>
      <c r="C127" s="96" t="s">
        <v>104</v>
      </c>
      <c r="D127" s="64">
        <v>2500</v>
      </c>
      <c r="E127" s="60" t="s">
        <v>6</v>
      </c>
      <c r="F127" s="49">
        <v>3100</v>
      </c>
    </row>
    <row r="128" spans="1:6" ht="14.1" customHeight="1" x14ac:dyDescent="0.3">
      <c r="A128" s="106"/>
      <c r="B128" s="310"/>
      <c r="C128" s="94" t="s">
        <v>105</v>
      </c>
      <c r="D128" s="64">
        <v>1000</v>
      </c>
      <c r="E128" s="63" t="s">
        <v>6</v>
      </c>
      <c r="F128" s="2">
        <v>1480</v>
      </c>
    </row>
    <row r="129" spans="1:6" ht="14.1" customHeight="1" x14ac:dyDescent="0.3">
      <c r="A129" s="106"/>
      <c r="B129" s="310"/>
      <c r="C129" s="94" t="s">
        <v>105</v>
      </c>
      <c r="D129" s="64">
        <v>2500</v>
      </c>
      <c r="E129" s="63" t="s">
        <v>6</v>
      </c>
      <c r="F129" s="2">
        <v>3550</v>
      </c>
    </row>
    <row r="130" spans="1:6" ht="14.1" customHeight="1" x14ac:dyDescent="0.3">
      <c r="A130" s="106"/>
      <c r="B130" s="310"/>
      <c r="C130" s="94" t="s">
        <v>106</v>
      </c>
      <c r="D130" s="64">
        <v>1000</v>
      </c>
      <c r="E130" s="63" t="s">
        <v>6</v>
      </c>
      <c r="F130" s="2">
        <v>1480</v>
      </c>
    </row>
    <row r="131" spans="1:6" ht="14.1" customHeight="1" x14ac:dyDescent="0.3">
      <c r="A131" s="106"/>
      <c r="B131" s="310"/>
      <c r="C131" s="94" t="s">
        <v>106</v>
      </c>
      <c r="D131" s="64">
        <v>2500</v>
      </c>
      <c r="E131" s="63" t="s">
        <v>6</v>
      </c>
      <c r="F131" s="2">
        <v>3575</v>
      </c>
    </row>
    <row r="132" spans="1:6" ht="14.1" customHeight="1" x14ac:dyDescent="0.3">
      <c r="A132" s="106"/>
      <c r="B132" s="310"/>
      <c r="C132" s="94" t="s">
        <v>107</v>
      </c>
      <c r="D132" s="64">
        <v>1000</v>
      </c>
      <c r="E132" s="63" t="s">
        <v>6</v>
      </c>
      <c r="F132" s="2">
        <v>1461</v>
      </c>
    </row>
    <row r="133" spans="1:6" ht="14.1" customHeight="1" x14ac:dyDescent="0.3">
      <c r="A133" s="106"/>
      <c r="B133" s="310"/>
      <c r="C133" s="94" t="s">
        <v>107</v>
      </c>
      <c r="D133" s="64">
        <v>2500</v>
      </c>
      <c r="E133" s="63" t="s">
        <v>6</v>
      </c>
      <c r="F133" s="2">
        <v>3200</v>
      </c>
    </row>
    <row r="134" spans="1:6" ht="14.1" customHeight="1" x14ac:dyDescent="0.3">
      <c r="A134" s="106"/>
      <c r="B134" s="310"/>
      <c r="C134" s="94" t="s">
        <v>108</v>
      </c>
      <c r="D134" s="64">
        <v>1000</v>
      </c>
      <c r="E134" s="63" t="s">
        <v>6</v>
      </c>
      <c r="F134" s="2">
        <v>1461</v>
      </c>
    </row>
    <row r="135" spans="1:6" ht="14.1" customHeight="1" x14ac:dyDescent="0.3">
      <c r="A135" s="106"/>
      <c r="B135" s="310"/>
      <c r="C135" s="94" t="s">
        <v>108</v>
      </c>
      <c r="D135" s="64">
        <v>2500</v>
      </c>
      <c r="E135" s="63" t="s">
        <v>6</v>
      </c>
      <c r="F135" s="2">
        <v>3250</v>
      </c>
    </row>
    <row r="136" spans="1:6" ht="14.1" customHeight="1" x14ac:dyDescent="0.3">
      <c r="A136" s="106"/>
      <c r="B136" s="310"/>
      <c r="C136" s="94" t="s">
        <v>109</v>
      </c>
      <c r="D136" s="64">
        <v>2500</v>
      </c>
      <c r="E136" s="63" t="s">
        <v>6</v>
      </c>
      <c r="F136" s="2">
        <v>3699</v>
      </c>
    </row>
    <row r="137" spans="1:6" ht="14.1" customHeight="1" x14ac:dyDescent="0.3">
      <c r="A137" s="106"/>
      <c r="B137" s="310"/>
      <c r="C137" s="94" t="s">
        <v>112</v>
      </c>
      <c r="D137" s="64">
        <v>1000</v>
      </c>
      <c r="E137" s="63" t="s">
        <v>6</v>
      </c>
      <c r="F137" s="2">
        <v>1468</v>
      </c>
    </row>
    <row r="138" spans="1:6" ht="14.1" customHeight="1" x14ac:dyDescent="0.3">
      <c r="A138" s="106"/>
      <c r="B138" s="310"/>
      <c r="C138" s="94" t="s">
        <v>172</v>
      </c>
      <c r="D138" s="64">
        <v>2500</v>
      </c>
      <c r="E138" s="63" t="s">
        <v>6</v>
      </c>
      <c r="F138" s="2">
        <v>3500</v>
      </c>
    </row>
    <row r="139" spans="1:6" ht="14.1" customHeight="1" x14ac:dyDescent="0.3">
      <c r="A139" s="113"/>
      <c r="B139" s="314"/>
      <c r="C139" s="94" t="s">
        <v>173</v>
      </c>
      <c r="D139" s="64">
        <v>2500</v>
      </c>
      <c r="E139" s="63" t="s">
        <v>6</v>
      </c>
      <c r="F139" s="2">
        <v>3400</v>
      </c>
    </row>
    <row r="140" spans="1:6" x14ac:dyDescent="0.3">
      <c r="A140" s="90"/>
      <c r="B140" s="90"/>
      <c r="C140" s="90"/>
      <c r="D140" s="90"/>
      <c r="E140" s="90"/>
      <c r="F140" s="90"/>
    </row>
    <row r="141" spans="1:6" x14ac:dyDescent="0.3">
      <c r="A141" s="112"/>
      <c r="B141" s="90"/>
      <c r="C141" s="90"/>
      <c r="D141" s="90"/>
      <c r="E141" s="90"/>
      <c r="F141" s="90"/>
    </row>
    <row r="142" spans="1:6" x14ac:dyDescent="0.3">
      <c r="A142" s="112"/>
      <c r="B142" s="90"/>
      <c r="C142" s="90"/>
      <c r="D142" s="90"/>
      <c r="E142" s="90"/>
      <c r="F142" s="90"/>
    </row>
    <row r="143" spans="1:6" x14ac:dyDescent="0.3">
      <c r="A143" s="112"/>
      <c r="B143" s="90"/>
      <c r="C143" s="90"/>
      <c r="D143" s="90"/>
      <c r="E143" s="90"/>
      <c r="F143" s="90"/>
    </row>
    <row r="144" spans="1:6" x14ac:dyDescent="0.3">
      <c r="A144" s="112"/>
      <c r="B144" s="90"/>
      <c r="C144" s="90"/>
      <c r="D144" s="90"/>
      <c r="E144" s="90"/>
      <c r="F144" s="90"/>
    </row>
    <row r="145" spans="1:6" x14ac:dyDescent="0.3">
      <c r="A145" s="112"/>
      <c r="B145" s="90"/>
      <c r="C145" s="90"/>
      <c r="D145" s="90"/>
      <c r="E145" s="90"/>
      <c r="F145" s="90"/>
    </row>
    <row r="146" spans="1:6" x14ac:dyDescent="0.3">
      <c r="A146" s="112"/>
      <c r="B146" s="90"/>
      <c r="C146" s="90"/>
      <c r="D146" s="90"/>
      <c r="E146" s="90"/>
      <c r="F146" s="90"/>
    </row>
    <row r="147" spans="1:6" x14ac:dyDescent="0.3">
      <c r="A147" s="112"/>
      <c r="B147" s="90"/>
      <c r="C147" s="90"/>
      <c r="D147" s="90"/>
      <c r="E147" s="90"/>
      <c r="F147" s="90"/>
    </row>
    <row r="148" spans="1:6" x14ac:dyDescent="0.3">
      <c r="A148" s="112"/>
      <c r="B148" s="90"/>
      <c r="C148" s="90"/>
      <c r="D148" s="90"/>
      <c r="E148" s="90"/>
      <c r="F148" s="90"/>
    </row>
    <row r="149" spans="1:6" x14ac:dyDescent="0.3">
      <c r="A149" s="112"/>
      <c r="B149" s="90"/>
      <c r="C149" s="90"/>
      <c r="D149" s="90"/>
      <c r="E149" s="90"/>
      <c r="F149" s="90"/>
    </row>
    <row r="150" spans="1:6" x14ac:dyDescent="0.3">
      <c r="A150" s="112"/>
      <c r="B150" s="90"/>
      <c r="C150" s="90"/>
      <c r="D150" s="90"/>
      <c r="E150" s="90"/>
      <c r="F150" s="90"/>
    </row>
    <row r="151" spans="1:6" x14ac:dyDescent="0.3">
      <c r="A151" s="112"/>
      <c r="B151" s="90"/>
      <c r="C151" s="90"/>
      <c r="D151" s="90"/>
      <c r="E151" s="90"/>
      <c r="F151" s="90"/>
    </row>
    <row r="152" spans="1:6" x14ac:dyDescent="0.3">
      <c r="A152" s="112"/>
      <c r="B152" s="90"/>
      <c r="C152" s="90"/>
      <c r="D152" s="90"/>
      <c r="E152" s="90"/>
      <c r="F152" s="90"/>
    </row>
    <row r="153" spans="1:6" x14ac:dyDescent="0.3">
      <c r="A153" s="112"/>
      <c r="B153" s="90"/>
      <c r="C153" s="90"/>
      <c r="D153" s="90"/>
      <c r="E153" s="90"/>
      <c r="F153" s="90"/>
    </row>
    <row r="154" spans="1:6" x14ac:dyDescent="0.3">
      <c r="A154" s="112"/>
      <c r="B154" s="90"/>
      <c r="C154" s="90"/>
      <c r="D154" s="90"/>
      <c r="E154" s="90"/>
      <c r="F154" s="90"/>
    </row>
    <row r="155" spans="1:6" x14ac:dyDescent="0.3">
      <c r="A155" s="112"/>
      <c r="B155" s="90"/>
      <c r="C155" s="90"/>
      <c r="D155" s="90"/>
      <c r="E155" s="90"/>
      <c r="F155" s="90"/>
    </row>
    <row r="156" spans="1:6" x14ac:dyDescent="0.3">
      <c r="A156" s="112"/>
      <c r="B156" s="90"/>
      <c r="C156" s="90"/>
      <c r="D156" s="90"/>
      <c r="E156" s="90"/>
      <c r="F156" s="90"/>
    </row>
    <row r="157" spans="1:6" x14ac:dyDescent="0.3">
      <c r="A157" s="112"/>
      <c r="B157" s="90"/>
      <c r="C157" s="90"/>
      <c r="D157" s="90"/>
      <c r="E157" s="90"/>
      <c r="F157" s="90"/>
    </row>
    <row r="158" spans="1:6" x14ac:dyDescent="0.3">
      <c r="A158" s="112"/>
      <c r="B158" s="90"/>
      <c r="C158" s="90"/>
      <c r="D158" s="90"/>
      <c r="E158" s="90"/>
      <c r="F158" s="90"/>
    </row>
    <row r="159" spans="1:6" x14ac:dyDescent="0.3">
      <c r="A159" s="112"/>
      <c r="B159" s="90"/>
      <c r="C159" s="90"/>
      <c r="D159" s="90"/>
      <c r="E159" s="90"/>
      <c r="F159" s="90"/>
    </row>
    <row r="160" spans="1:6" x14ac:dyDescent="0.3">
      <c r="A160" s="112"/>
      <c r="B160" s="90"/>
      <c r="C160" s="90"/>
      <c r="D160" s="90"/>
      <c r="E160" s="90"/>
      <c r="F160" s="90"/>
    </row>
    <row r="161" spans="1:6" x14ac:dyDescent="0.3">
      <c r="A161" s="112"/>
      <c r="B161" s="90"/>
      <c r="C161" s="90"/>
      <c r="D161" s="90"/>
      <c r="E161" s="90"/>
      <c r="F161" s="90"/>
    </row>
    <row r="162" spans="1:6" x14ac:dyDescent="0.3">
      <c r="A162" s="112"/>
      <c r="B162" s="90"/>
      <c r="C162" s="90"/>
      <c r="D162" s="90"/>
      <c r="E162" s="90"/>
      <c r="F162" s="90"/>
    </row>
    <row r="163" spans="1:6" x14ac:dyDescent="0.3">
      <c r="A163" s="112"/>
      <c r="B163" s="90"/>
      <c r="C163" s="90"/>
      <c r="D163" s="90"/>
      <c r="E163" s="90"/>
      <c r="F163" s="90"/>
    </row>
    <row r="164" spans="1:6" x14ac:dyDescent="0.3">
      <c r="A164" s="112"/>
      <c r="B164" s="90"/>
      <c r="C164" s="90"/>
      <c r="D164" s="90"/>
      <c r="E164" s="90"/>
      <c r="F164" s="90"/>
    </row>
    <row r="165" spans="1:6" x14ac:dyDescent="0.3">
      <c r="A165" s="112"/>
      <c r="B165" s="90"/>
      <c r="C165" s="90"/>
      <c r="D165" s="90"/>
      <c r="E165" s="90"/>
      <c r="F165" s="90"/>
    </row>
    <row r="166" spans="1:6" x14ac:dyDescent="0.3">
      <c r="A166" s="112"/>
      <c r="B166" s="90"/>
      <c r="C166" s="90"/>
      <c r="D166" s="90"/>
      <c r="E166" s="90"/>
      <c r="F166" s="90"/>
    </row>
    <row r="167" spans="1:6" x14ac:dyDescent="0.3">
      <c r="A167" s="112"/>
      <c r="B167" s="90"/>
      <c r="C167" s="90"/>
      <c r="D167" s="90"/>
      <c r="E167" s="90"/>
      <c r="F167" s="90"/>
    </row>
    <row r="168" spans="1:6" x14ac:dyDescent="0.3">
      <c r="A168" s="112"/>
      <c r="B168" s="90"/>
      <c r="C168" s="90"/>
      <c r="D168" s="90"/>
      <c r="E168" s="90"/>
      <c r="F168" s="90"/>
    </row>
    <row r="169" spans="1:6" x14ac:dyDescent="0.3">
      <c r="A169" s="112"/>
      <c r="B169" s="90"/>
      <c r="C169" s="90"/>
      <c r="D169" s="90"/>
      <c r="E169" s="90"/>
      <c r="F169" s="90"/>
    </row>
    <row r="170" spans="1:6" x14ac:dyDescent="0.3">
      <c r="A170" s="112"/>
      <c r="B170" s="90"/>
      <c r="C170" s="90"/>
      <c r="D170" s="90"/>
      <c r="E170" s="90"/>
      <c r="F170" s="90"/>
    </row>
    <row r="171" spans="1:6" x14ac:dyDescent="0.3">
      <c r="A171" s="112"/>
      <c r="B171" s="90"/>
      <c r="C171" s="90"/>
      <c r="D171" s="90"/>
      <c r="E171" s="90"/>
      <c r="F171" s="90"/>
    </row>
    <row r="172" spans="1:6" x14ac:dyDescent="0.3">
      <c r="A172" s="112"/>
      <c r="B172" s="90"/>
      <c r="C172" s="90"/>
      <c r="D172" s="90"/>
      <c r="E172" s="90"/>
      <c r="F172" s="90"/>
    </row>
    <row r="173" spans="1:6" x14ac:dyDescent="0.3">
      <c r="A173" s="90"/>
      <c r="B173" s="90"/>
      <c r="C173" s="90"/>
      <c r="D173" s="90"/>
      <c r="E173" s="90"/>
      <c r="F173" s="90"/>
    </row>
    <row r="174" spans="1:6" x14ac:dyDescent="0.3">
      <c r="A174" s="90"/>
      <c r="B174" s="90"/>
      <c r="C174" s="90"/>
      <c r="D174" s="90"/>
      <c r="E174" s="90"/>
      <c r="F174" s="90"/>
    </row>
    <row r="175" spans="1:6" x14ac:dyDescent="0.3">
      <c r="A175" s="90"/>
      <c r="B175" s="90"/>
      <c r="C175" s="90"/>
      <c r="D175" s="90"/>
      <c r="E175" s="90"/>
      <c r="F175" s="90"/>
    </row>
    <row r="176" spans="1:6" x14ac:dyDescent="0.3">
      <c r="A176" s="90"/>
      <c r="B176" s="90"/>
      <c r="C176" s="90"/>
      <c r="D176" s="90"/>
      <c r="E176" s="90"/>
      <c r="F176" s="90"/>
    </row>
    <row r="177" spans="1:6" x14ac:dyDescent="0.3">
      <c r="A177" s="90"/>
      <c r="B177" s="90"/>
      <c r="C177" s="90"/>
      <c r="D177" s="90"/>
      <c r="E177" s="90"/>
      <c r="F177" s="90"/>
    </row>
    <row r="178" spans="1:6" x14ac:dyDescent="0.3">
      <c r="A178" s="90"/>
      <c r="B178" s="90"/>
      <c r="C178" s="90"/>
      <c r="D178" s="90"/>
      <c r="E178" s="90"/>
      <c r="F178" s="90"/>
    </row>
    <row r="179" spans="1:6" x14ac:dyDescent="0.3">
      <c r="A179" s="90"/>
      <c r="B179" s="90"/>
      <c r="C179" s="90"/>
      <c r="D179" s="90"/>
      <c r="E179" s="90"/>
      <c r="F179" s="90"/>
    </row>
    <row r="180" spans="1:6" x14ac:dyDescent="0.3">
      <c r="A180" s="90"/>
      <c r="B180" s="90"/>
      <c r="C180" s="90"/>
      <c r="D180" s="90"/>
      <c r="E180" s="90"/>
      <c r="F180" s="90"/>
    </row>
    <row r="181" spans="1:6" x14ac:dyDescent="0.3">
      <c r="A181" s="90"/>
      <c r="B181" s="90"/>
      <c r="C181" s="90"/>
      <c r="D181" s="90"/>
      <c r="E181" s="90"/>
      <c r="F181" s="90"/>
    </row>
    <row r="182" spans="1:6" x14ac:dyDescent="0.3">
      <c r="A182" s="90"/>
      <c r="B182" s="90"/>
      <c r="C182" s="90"/>
      <c r="D182" s="90"/>
      <c r="E182" s="90"/>
      <c r="F182" s="90"/>
    </row>
    <row r="183" spans="1:6" x14ac:dyDescent="0.3">
      <c r="A183" s="90"/>
      <c r="B183" s="90"/>
      <c r="C183" s="90"/>
      <c r="D183" s="90"/>
      <c r="E183" s="90"/>
      <c r="F183" s="90"/>
    </row>
    <row r="184" spans="1:6" x14ac:dyDescent="0.3">
      <c r="A184" s="90"/>
      <c r="B184" s="90"/>
      <c r="C184" s="90"/>
      <c r="D184" s="90"/>
      <c r="E184" s="90"/>
      <c r="F184" s="90"/>
    </row>
    <row r="185" spans="1:6" x14ac:dyDescent="0.3">
      <c r="A185" s="90"/>
      <c r="B185" s="90"/>
      <c r="C185" s="90"/>
      <c r="D185" s="90"/>
      <c r="E185" s="90"/>
      <c r="F185" s="90"/>
    </row>
    <row r="186" spans="1:6" x14ac:dyDescent="0.3">
      <c r="A186" s="90"/>
      <c r="B186" s="90"/>
      <c r="C186" s="90"/>
      <c r="D186" s="90"/>
      <c r="E186" s="90"/>
      <c r="F186" s="90"/>
    </row>
    <row r="187" spans="1:6" x14ac:dyDescent="0.3">
      <c r="A187" s="90"/>
      <c r="B187" s="90"/>
      <c r="C187" s="90"/>
      <c r="D187" s="90"/>
      <c r="E187" s="90"/>
      <c r="F187" s="90"/>
    </row>
    <row r="188" spans="1:6" x14ac:dyDescent="0.3">
      <c r="A188" s="90"/>
      <c r="B188" s="90"/>
      <c r="C188" s="90"/>
      <c r="D188" s="90"/>
      <c r="E188" s="90"/>
      <c r="F188" s="90"/>
    </row>
    <row r="189" spans="1:6" x14ac:dyDescent="0.3">
      <c r="A189" s="90"/>
      <c r="B189" s="90"/>
      <c r="C189" s="90"/>
      <c r="D189" s="90"/>
      <c r="E189" s="90"/>
      <c r="F189" s="90"/>
    </row>
    <row r="190" spans="1:6" x14ac:dyDescent="0.3">
      <c r="A190" s="90"/>
      <c r="B190" s="90"/>
      <c r="C190" s="90"/>
      <c r="D190" s="90"/>
      <c r="E190" s="90"/>
      <c r="F190" s="90"/>
    </row>
    <row r="191" spans="1:6" x14ac:dyDescent="0.3">
      <c r="A191" s="90"/>
      <c r="B191" s="90"/>
      <c r="C191" s="90"/>
      <c r="D191" s="90"/>
      <c r="E191" s="90"/>
      <c r="F191" s="90"/>
    </row>
    <row r="192" spans="1:6" x14ac:dyDescent="0.3">
      <c r="A192" s="90"/>
      <c r="B192" s="90"/>
      <c r="C192" s="90"/>
      <c r="D192" s="90"/>
      <c r="E192" s="90"/>
      <c r="F192" s="90"/>
    </row>
    <row r="193" spans="1:6" x14ac:dyDescent="0.3">
      <c r="A193" s="90"/>
      <c r="B193" s="90"/>
      <c r="C193" s="90"/>
      <c r="D193" s="90"/>
      <c r="E193" s="90"/>
      <c r="F193" s="90"/>
    </row>
    <row r="194" spans="1:6" x14ac:dyDescent="0.3">
      <c r="A194" s="90"/>
      <c r="B194" s="90"/>
      <c r="C194" s="90"/>
      <c r="D194" s="90"/>
      <c r="E194" s="90"/>
      <c r="F194" s="90"/>
    </row>
    <row r="195" spans="1:6" x14ac:dyDescent="0.3">
      <c r="A195" s="90"/>
      <c r="B195" s="90"/>
      <c r="C195" s="90"/>
      <c r="D195" s="90"/>
      <c r="E195" s="90"/>
      <c r="F195" s="90"/>
    </row>
    <row r="196" spans="1:6" x14ac:dyDescent="0.3">
      <c r="A196" s="90"/>
      <c r="B196" s="90"/>
      <c r="C196" s="90"/>
      <c r="D196" s="90"/>
      <c r="E196" s="90"/>
      <c r="F196" s="90"/>
    </row>
    <row r="197" spans="1:6" x14ac:dyDescent="0.3">
      <c r="A197" s="90"/>
      <c r="B197" s="90"/>
      <c r="C197" s="90"/>
      <c r="D197" s="90"/>
      <c r="E197" s="90"/>
      <c r="F197" s="90"/>
    </row>
    <row r="198" spans="1:6" x14ac:dyDescent="0.3">
      <c r="A198" s="90"/>
      <c r="B198" s="90"/>
      <c r="C198" s="90"/>
      <c r="D198" s="90"/>
      <c r="E198" s="90"/>
      <c r="F198" s="90"/>
    </row>
    <row r="199" spans="1:6" x14ac:dyDescent="0.3">
      <c r="A199" s="90"/>
      <c r="B199" s="90"/>
      <c r="C199" s="90"/>
      <c r="D199" s="90"/>
      <c r="E199" s="90"/>
      <c r="F199" s="90"/>
    </row>
    <row r="200" spans="1:6" x14ac:dyDescent="0.3">
      <c r="A200" s="90"/>
      <c r="B200" s="90"/>
      <c r="C200" s="90"/>
      <c r="D200" s="90"/>
      <c r="E200" s="90"/>
      <c r="F200" s="90"/>
    </row>
    <row r="201" spans="1:6" x14ac:dyDescent="0.3">
      <c r="A201" s="90"/>
      <c r="B201" s="90"/>
      <c r="C201" s="90"/>
      <c r="D201" s="90"/>
      <c r="E201" s="90"/>
      <c r="F201" s="90"/>
    </row>
    <row r="202" spans="1:6" x14ac:dyDescent="0.3">
      <c r="A202" s="90"/>
      <c r="B202" s="90"/>
      <c r="C202" s="90"/>
      <c r="D202" s="90"/>
      <c r="E202" s="90"/>
      <c r="F202" s="90"/>
    </row>
    <row r="203" spans="1:6" x14ac:dyDescent="0.3">
      <c r="A203" s="90"/>
      <c r="B203" s="90"/>
      <c r="C203" s="90"/>
      <c r="D203" s="90"/>
      <c r="E203" s="90"/>
      <c r="F203" s="90"/>
    </row>
    <row r="204" spans="1:6" x14ac:dyDescent="0.3">
      <c r="A204" s="90"/>
      <c r="B204" s="90"/>
      <c r="C204" s="90"/>
      <c r="D204" s="90"/>
      <c r="E204" s="90"/>
      <c r="F204" s="90"/>
    </row>
    <row r="205" spans="1:6" x14ac:dyDescent="0.3">
      <c r="A205" s="90"/>
      <c r="B205" s="90"/>
      <c r="C205" s="90"/>
      <c r="D205" s="90"/>
      <c r="E205" s="90"/>
      <c r="F205" s="90"/>
    </row>
    <row r="206" spans="1:6" x14ac:dyDescent="0.3">
      <c r="A206" s="90"/>
      <c r="B206" s="90"/>
      <c r="C206" s="90"/>
      <c r="D206" s="90"/>
      <c r="E206" s="90"/>
      <c r="F206" s="90"/>
    </row>
    <row r="207" spans="1:6" x14ac:dyDescent="0.3">
      <c r="A207" s="90"/>
      <c r="B207" s="90"/>
      <c r="C207" s="90"/>
      <c r="D207" s="90"/>
      <c r="E207" s="90"/>
      <c r="F207" s="90"/>
    </row>
    <row r="208" spans="1:6" x14ac:dyDescent="0.3">
      <c r="A208" s="90"/>
      <c r="B208" s="90"/>
      <c r="C208" s="90"/>
      <c r="D208" s="90"/>
      <c r="E208" s="90"/>
      <c r="F208" s="90"/>
    </row>
    <row r="209" spans="1:6" x14ac:dyDescent="0.3">
      <c r="A209" s="90"/>
      <c r="B209" s="90"/>
      <c r="C209" s="90"/>
      <c r="D209" s="90"/>
      <c r="E209" s="90"/>
      <c r="F209" s="90"/>
    </row>
    <row r="210" spans="1:6" x14ac:dyDescent="0.3">
      <c r="A210" s="90"/>
      <c r="B210" s="90"/>
      <c r="C210" s="90"/>
      <c r="D210" s="90"/>
      <c r="E210" s="90"/>
      <c r="F210" s="90"/>
    </row>
    <row r="211" spans="1:6" x14ac:dyDescent="0.3">
      <c r="A211" s="90"/>
      <c r="B211" s="90"/>
      <c r="C211" s="90"/>
      <c r="D211" s="90"/>
      <c r="E211" s="90"/>
      <c r="F211" s="90"/>
    </row>
    <row r="212" spans="1:6" x14ac:dyDescent="0.3">
      <c r="A212" s="90"/>
      <c r="B212" s="90"/>
      <c r="C212" s="90"/>
      <c r="D212" s="90"/>
      <c r="E212" s="90"/>
      <c r="F212" s="90"/>
    </row>
    <row r="213" spans="1:6" x14ac:dyDescent="0.3">
      <c r="A213" s="90"/>
      <c r="B213" s="90"/>
      <c r="C213" s="90"/>
      <c r="D213" s="90"/>
      <c r="E213" s="90"/>
      <c r="F213" s="90"/>
    </row>
    <row r="214" spans="1:6" x14ac:dyDescent="0.3">
      <c r="A214" s="90"/>
      <c r="B214" s="90"/>
      <c r="C214" s="90"/>
      <c r="D214" s="90"/>
      <c r="E214" s="90"/>
      <c r="F214" s="90"/>
    </row>
    <row r="215" spans="1:6" x14ac:dyDescent="0.3">
      <c r="A215" s="90"/>
      <c r="B215" s="90"/>
      <c r="C215" s="90"/>
      <c r="D215" s="90"/>
      <c r="E215" s="90"/>
      <c r="F215" s="90"/>
    </row>
    <row r="216" spans="1:6" x14ac:dyDescent="0.3">
      <c r="A216" s="90"/>
      <c r="B216" s="90"/>
      <c r="C216" s="90"/>
      <c r="D216" s="90"/>
      <c r="E216" s="90"/>
      <c r="F216" s="90"/>
    </row>
    <row r="217" spans="1:6" x14ac:dyDescent="0.3">
      <c r="A217" s="90"/>
      <c r="B217" s="90"/>
      <c r="C217" s="90"/>
      <c r="D217" s="90"/>
      <c r="E217" s="90"/>
      <c r="F217" s="90"/>
    </row>
    <row r="218" spans="1:6" x14ac:dyDescent="0.3">
      <c r="A218" s="90"/>
      <c r="B218" s="90"/>
      <c r="C218" s="90"/>
      <c r="D218" s="90"/>
      <c r="E218" s="90"/>
      <c r="F218" s="90"/>
    </row>
    <row r="219" spans="1:6" x14ac:dyDescent="0.3">
      <c r="A219" s="90"/>
      <c r="B219" s="90"/>
      <c r="C219" s="90"/>
      <c r="D219" s="90"/>
      <c r="E219" s="90"/>
      <c r="F219" s="90"/>
    </row>
    <row r="220" spans="1:6" x14ac:dyDescent="0.3">
      <c r="A220" s="90"/>
      <c r="B220" s="90"/>
      <c r="C220" s="90"/>
      <c r="D220" s="90"/>
      <c r="E220" s="90"/>
      <c r="F220" s="90"/>
    </row>
    <row r="221" spans="1:6" x14ac:dyDescent="0.3">
      <c r="A221" s="90"/>
      <c r="B221" s="90"/>
      <c r="C221" s="90"/>
      <c r="D221" s="90"/>
      <c r="E221" s="90"/>
      <c r="F221" s="90"/>
    </row>
    <row r="222" spans="1:6" x14ac:dyDescent="0.3">
      <c r="A222" s="90"/>
      <c r="B222" s="90"/>
      <c r="C222" s="90"/>
      <c r="D222" s="90"/>
      <c r="E222" s="90"/>
      <c r="F222" s="90"/>
    </row>
    <row r="223" spans="1:6" x14ac:dyDescent="0.3">
      <c r="A223" s="90"/>
      <c r="B223" s="90"/>
      <c r="C223" s="90"/>
      <c r="D223" s="90"/>
      <c r="E223" s="90"/>
      <c r="F223" s="90"/>
    </row>
    <row r="224" spans="1:6" x14ac:dyDescent="0.3">
      <c r="A224" s="90"/>
      <c r="B224" s="90"/>
      <c r="C224" s="90"/>
      <c r="D224" s="90"/>
      <c r="E224" s="90"/>
      <c r="F224" s="90"/>
    </row>
    <row r="225" spans="1:6" x14ac:dyDescent="0.3">
      <c r="A225" s="90"/>
      <c r="B225" s="90"/>
      <c r="C225" s="90"/>
      <c r="D225" s="90"/>
      <c r="E225" s="90"/>
      <c r="F225" s="90"/>
    </row>
    <row r="226" spans="1:6" x14ac:dyDescent="0.3">
      <c r="A226" s="90"/>
      <c r="B226" s="90"/>
      <c r="C226" s="90"/>
      <c r="D226" s="90"/>
      <c r="E226" s="90"/>
      <c r="F226" s="90"/>
    </row>
    <row r="227" spans="1:6" x14ac:dyDescent="0.3">
      <c r="A227" s="90"/>
      <c r="B227" s="90"/>
      <c r="C227" s="90"/>
      <c r="D227" s="90"/>
      <c r="E227" s="90"/>
      <c r="F227" s="90"/>
    </row>
    <row r="228" spans="1:6" x14ac:dyDescent="0.3">
      <c r="A228" s="90"/>
      <c r="B228" s="90"/>
      <c r="C228" s="90"/>
      <c r="D228" s="90"/>
      <c r="E228" s="90"/>
      <c r="F228" s="90"/>
    </row>
    <row r="229" spans="1:6" x14ac:dyDescent="0.3">
      <c r="A229" s="90"/>
      <c r="B229" s="90"/>
      <c r="C229" s="90"/>
      <c r="D229" s="90"/>
      <c r="E229" s="90"/>
      <c r="F229" s="90"/>
    </row>
    <row r="230" spans="1:6" x14ac:dyDescent="0.3">
      <c r="A230" s="90"/>
      <c r="B230" s="90"/>
      <c r="C230" s="90"/>
      <c r="D230" s="90"/>
      <c r="E230" s="90"/>
      <c r="F230" s="90"/>
    </row>
    <row r="231" spans="1:6" x14ac:dyDescent="0.3">
      <c r="A231" s="90"/>
      <c r="B231" s="90"/>
      <c r="C231" s="90"/>
      <c r="D231" s="90"/>
      <c r="E231" s="90"/>
      <c r="F231" s="90"/>
    </row>
    <row r="232" spans="1:6" x14ac:dyDescent="0.3">
      <c r="A232" s="90"/>
      <c r="B232" s="90"/>
      <c r="C232" s="90"/>
      <c r="D232" s="90"/>
      <c r="E232" s="90"/>
      <c r="F232" s="90"/>
    </row>
    <row r="233" spans="1:6" x14ac:dyDescent="0.3">
      <c r="A233" s="90"/>
      <c r="B233" s="90"/>
      <c r="C233" s="90"/>
      <c r="D233" s="90"/>
      <c r="E233" s="90"/>
      <c r="F233" s="90"/>
    </row>
    <row r="234" spans="1:6" x14ac:dyDescent="0.3">
      <c r="A234" s="90"/>
      <c r="B234" s="90"/>
      <c r="C234" s="90"/>
      <c r="D234" s="90"/>
      <c r="E234" s="90"/>
      <c r="F234" s="90"/>
    </row>
    <row r="235" spans="1:6" x14ac:dyDescent="0.3">
      <c r="A235" s="90"/>
      <c r="B235" s="90"/>
      <c r="C235" s="90"/>
      <c r="D235" s="90"/>
      <c r="E235" s="90"/>
      <c r="F235" s="90"/>
    </row>
    <row r="236" spans="1:6" x14ac:dyDescent="0.3">
      <c r="A236" s="90"/>
      <c r="B236" s="90"/>
      <c r="C236" s="90"/>
      <c r="D236" s="90"/>
      <c r="E236" s="90"/>
      <c r="F236" s="90"/>
    </row>
    <row r="237" spans="1:6" x14ac:dyDescent="0.3">
      <c r="A237" s="90"/>
      <c r="B237" s="90"/>
      <c r="C237" s="90"/>
      <c r="D237" s="90"/>
      <c r="E237" s="90"/>
      <c r="F237" s="90"/>
    </row>
    <row r="238" spans="1:6" x14ac:dyDescent="0.3">
      <c r="A238" s="90"/>
      <c r="B238" s="90"/>
      <c r="C238" s="90"/>
      <c r="D238" s="90"/>
      <c r="E238" s="90"/>
      <c r="F238" s="90"/>
    </row>
    <row r="239" spans="1:6" x14ac:dyDescent="0.3">
      <c r="A239" s="90"/>
      <c r="B239" s="90"/>
      <c r="C239" s="90"/>
      <c r="D239" s="90"/>
      <c r="E239" s="90"/>
      <c r="F239" s="90"/>
    </row>
    <row r="240" spans="1:6" x14ac:dyDescent="0.3">
      <c r="A240" s="90"/>
      <c r="B240" s="90"/>
      <c r="C240" s="90"/>
      <c r="D240" s="90"/>
      <c r="E240" s="90"/>
      <c r="F240" s="90"/>
    </row>
    <row r="241" spans="1:6" x14ac:dyDescent="0.3">
      <c r="A241" s="90"/>
      <c r="B241" s="90"/>
      <c r="C241" s="90"/>
      <c r="D241" s="90"/>
      <c r="E241" s="90"/>
      <c r="F241" s="90"/>
    </row>
    <row r="242" spans="1:6" x14ac:dyDescent="0.3">
      <c r="A242" s="90"/>
      <c r="B242" s="90"/>
      <c r="C242" s="90"/>
      <c r="D242" s="90"/>
      <c r="E242" s="90"/>
      <c r="F242" s="90"/>
    </row>
    <row r="243" spans="1:6" x14ac:dyDescent="0.3">
      <c r="A243" s="90"/>
      <c r="B243" s="90"/>
      <c r="C243" s="90"/>
      <c r="D243" s="90"/>
      <c r="E243" s="90"/>
      <c r="F243" s="90"/>
    </row>
    <row r="244" spans="1:6" x14ac:dyDescent="0.3">
      <c r="A244" s="90"/>
      <c r="B244" s="90"/>
      <c r="C244" s="90"/>
      <c r="D244" s="90"/>
      <c r="E244" s="90"/>
      <c r="F244" s="90"/>
    </row>
    <row r="245" spans="1:6" x14ac:dyDescent="0.3">
      <c r="A245" s="90"/>
      <c r="B245" s="90"/>
      <c r="C245" s="90"/>
      <c r="D245" s="90"/>
      <c r="E245" s="90"/>
      <c r="F245" s="90"/>
    </row>
    <row r="246" spans="1:6" x14ac:dyDescent="0.3">
      <c r="A246" s="90"/>
      <c r="B246" s="90"/>
      <c r="C246" s="90"/>
      <c r="D246" s="90"/>
      <c r="E246" s="90"/>
      <c r="F246" s="90"/>
    </row>
    <row r="247" spans="1:6" x14ac:dyDescent="0.3">
      <c r="A247" s="90"/>
      <c r="B247" s="90"/>
      <c r="C247" s="90"/>
      <c r="D247" s="90"/>
      <c r="E247" s="90"/>
      <c r="F247" s="90"/>
    </row>
    <row r="248" spans="1:6" x14ac:dyDescent="0.3">
      <c r="A248" s="90"/>
      <c r="B248" s="90"/>
      <c r="C248" s="90"/>
      <c r="D248" s="90"/>
      <c r="E248" s="90"/>
      <c r="F248" s="90"/>
    </row>
    <row r="249" spans="1:6" x14ac:dyDescent="0.3">
      <c r="A249" s="90"/>
      <c r="B249" s="90"/>
      <c r="C249" s="90"/>
      <c r="D249" s="90"/>
      <c r="E249" s="90"/>
      <c r="F249" s="90"/>
    </row>
    <row r="250" spans="1:6" x14ac:dyDescent="0.3">
      <c r="A250" s="90"/>
      <c r="B250" s="90"/>
      <c r="C250" s="90"/>
      <c r="D250" s="90"/>
      <c r="E250" s="90"/>
      <c r="F250" s="90"/>
    </row>
    <row r="251" spans="1:6" x14ac:dyDescent="0.3">
      <c r="A251" s="90"/>
      <c r="B251" s="90"/>
      <c r="C251" s="90"/>
      <c r="D251" s="90"/>
      <c r="E251" s="90"/>
      <c r="F251" s="90"/>
    </row>
    <row r="252" spans="1:6" x14ac:dyDescent="0.3">
      <c r="A252" s="90"/>
      <c r="B252" s="90"/>
      <c r="C252" s="90"/>
      <c r="D252" s="90"/>
      <c r="E252" s="90"/>
      <c r="F252" s="90"/>
    </row>
    <row r="253" spans="1:6" x14ac:dyDescent="0.3">
      <c r="A253" s="90"/>
      <c r="B253" s="90"/>
      <c r="C253" s="90"/>
      <c r="D253" s="90"/>
      <c r="E253" s="90"/>
      <c r="F253" s="90"/>
    </row>
    <row r="254" spans="1:6" x14ac:dyDescent="0.3">
      <c r="A254" s="90"/>
      <c r="B254" s="90"/>
      <c r="C254" s="90"/>
      <c r="D254" s="90"/>
      <c r="E254" s="90"/>
      <c r="F254" s="90"/>
    </row>
    <row r="255" spans="1:6" x14ac:dyDescent="0.3">
      <c r="A255" s="90"/>
      <c r="B255" s="90"/>
      <c r="C255" s="90"/>
      <c r="D255" s="90"/>
      <c r="E255" s="90"/>
      <c r="F255" s="90"/>
    </row>
    <row r="256" spans="1:6" x14ac:dyDescent="0.3">
      <c r="A256" s="90"/>
      <c r="B256" s="90"/>
      <c r="C256" s="90"/>
      <c r="D256" s="90"/>
      <c r="E256" s="90"/>
      <c r="F256" s="90"/>
    </row>
    <row r="257" spans="1:6" x14ac:dyDescent="0.3">
      <c r="A257" s="90"/>
      <c r="B257" s="90"/>
      <c r="C257" s="90"/>
      <c r="D257" s="90"/>
      <c r="E257" s="90"/>
      <c r="F257" s="90"/>
    </row>
    <row r="258" spans="1:6" x14ac:dyDescent="0.3">
      <c r="A258" s="90"/>
      <c r="B258" s="90"/>
      <c r="C258" s="90"/>
      <c r="D258" s="90"/>
      <c r="E258" s="90"/>
      <c r="F258" s="90"/>
    </row>
    <row r="259" spans="1:6" x14ac:dyDescent="0.3">
      <c r="A259" s="90"/>
      <c r="B259" s="90"/>
      <c r="C259" s="90"/>
      <c r="D259" s="90"/>
      <c r="E259" s="90"/>
      <c r="F259" s="90"/>
    </row>
    <row r="260" spans="1:6" x14ac:dyDescent="0.3">
      <c r="A260" s="90"/>
      <c r="B260" s="90"/>
      <c r="C260" s="90"/>
      <c r="D260" s="90"/>
      <c r="E260" s="90"/>
      <c r="F260" s="90"/>
    </row>
    <row r="261" spans="1:6" x14ac:dyDescent="0.3">
      <c r="A261" s="90"/>
      <c r="B261" s="90"/>
      <c r="C261" s="90"/>
      <c r="D261" s="90"/>
      <c r="E261" s="90"/>
      <c r="F261" s="90"/>
    </row>
    <row r="262" spans="1:6" x14ac:dyDescent="0.3">
      <c r="A262" s="90"/>
      <c r="B262" s="90"/>
      <c r="C262" s="90"/>
      <c r="D262" s="90"/>
      <c r="E262" s="90"/>
      <c r="F262" s="90"/>
    </row>
    <row r="263" spans="1:6" x14ac:dyDescent="0.3">
      <c r="A263" s="90"/>
      <c r="B263" s="90"/>
      <c r="C263" s="90"/>
      <c r="D263" s="90"/>
      <c r="E263" s="90"/>
      <c r="F263" s="90"/>
    </row>
    <row r="264" spans="1:6" x14ac:dyDescent="0.3">
      <c r="A264" s="90"/>
      <c r="B264" s="90"/>
      <c r="C264" s="90"/>
      <c r="D264" s="90"/>
      <c r="E264" s="90"/>
      <c r="F264" s="90"/>
    </row>
    <row r="265" spans="1:6" x14ac:dyDescent="0.3">
      <c r="A265" s="90"/>
      <c r="B265" s="90"/>
      <c r="C265" s="90"/>
      <c r="D265" s="90"/>
      <c r="E265" s="90"/>
      <c r="F265" s="90"/>
    </row>
    <row r="266" spans="1:6" x14ac:dyDescent="0.3">
      <c r="A266" s="90"/>
      <c r="B266" s="90"/>
      <c r="C266" s="90"/>
      <c r="D266" s="90"/>
      <c r="E266" s="90"/>
      <c r="F266" s="90"/>
    </row>
    <row r="267" spans="1:6" x14ac:dyDescent="0.3">
      <c r="A267" s="90"/>
      <c r="B267" s="90"/>
      <c r="C267" s="90"/>
      <c r="D267" s="90"/>
      <c r="E267" s="90"/>
      <c r="F267" s="90"/>
    </row>
    <row r="268" spans="1:6" x14ac:dyDescent="0.3">
      <c r="A268" s="90"/>
      <c r="B268" s="90"/>
      <c r="C268" s="90"/>
      <c r="D268" s="90"/>
      <c r="E268" s="90"/>
      <c r="F268" s="90"/>
    </row>
    <row r="269" spans="1:6" x14ac:dyDescent="0.3">
      <c r="A269" s="90"/>
      <c r="B269" s="90"/>
      <c r="C269" s="90"/>
      <c r="D269" s="90"/>
      <c r="E269" s="90"/>
      <c r="F269" s="90"/>
    </row>
    <row r="270" spans="1:6" x14ac:dyDescent="0.3">
      <c r="A270" s="90"/>
      <c r="B270" s="90"/>
      <c r="C270" s="90"/>
      <c r="D270" s="90"/>
      <c r="E270" s="90"/>
      <c r="F270" s="90"/>
    </row>
    <row r="271" spans="1:6" x14ac:dyDescent="0.3">
      <c r="A271" s="90"/>
      <c r="B271" s="90"/>
      <c r="C271" s="90"/>
      <c r="D271" s="90"/>
      <c r="E271" s="90"/>
      <c r="F271" s="90"/>
    </row>
    <row r="272" spans="1:6" x14ac:dyDescent="0.3">
      <c r="A272" s="90"/>
      <c r="B272" s="90"/>
      <c r="C272" s="90"/>
      <c r="D272" s="90"/>
      <c r="E272" s="90"/>
      <c r="F272" s="90"/>
    </row>
    <row r="273" spans="1:6" x14ac:dyDescent="0.3">
      <c r="A273" s="90"/>
      <c r="B273" s="90"/>
      <c r="C273" s="90"/>
      <c r="D273" s="90"/>
      <c r="E273" s="90"/>
      <c r="F273" s="90"/>
    </row>
    <row r="274" spans="1:6" x14ac:dyDescent="0.3">
      <c r="A274" s="90"/>
      <c r="B274" s="90"/>
      <c r="C274" s="90"/>
      <c r="D274" s="90"/>
      <c r="E274" s="90"/>
      <c r="F274" s="90"/>
    </row>
    <row r="275" spans="1:6" x14ac:dyDescent="0.3">
      <c r="A275" s="90"/>
      <c r="B275" s="90"/>
      <c r="C275" s="90"/>
      <c r="D275" s="90"/>
      <c r="E275" s="90"/>
      <c r="F275" s="90"/>
    </row>
    <row r="276" spans="1:6" x14ac:dyDescent="0.3">
      <c r="A276" s="90"/>
      <c r="B276" s="90"/>
      <c r="C276" s="90"/>
      <c r="D276" s="90"/>
      <c r="E276" s="90"/>
      <c r="F276" s="90"/>
    </row>
    <row r="277" spans="1:6" x14ac:dyDescent="0.3">
      <c r="A277" s="90"/>
      <c r="B277" s="90"/>
      <c r="C277" s="90"/>
      <c r="D277" s="90"/>
      <c r="E277" s="90"/>
      <c r="F277" s="90"/>
    </row>
    <row r="278" spans="1:6" x14ac:dyDescent="0.3">
      <c r="A278" s="90"/>
      <c r="B278" s="90"/>
      <c r="C278" s="90"/>
      <c r="D278" s="90"/>
      <c r="E278" s="90"/>
      <c r="F278" s="90"/>
    </row>
    <row r="279" spans="1:6" x14ac:dyDescent="0.3">
      <c r="A279" s="90"/>
      <c r="B279" s="90"/>
      <c r="C279" s="90"/>
      <c r="D279" s="90"/>
      <c r="E279" s="90"/>
      <c r="F279" s="90"/>
    </row>
    <row r="280" spans="1:6" x14ac:dyDescent="0.3">
      <c r="A280" s="90"/>
      <c r="B280" s="90"/>
      <c r="C280" s="90"/>
      <c r="D280" s="90"/>
      <c r="E280" s="90"/>
      <c r="F280" s="90"/>
    </row>
    <row r="281" spans="1:6" x14ac:dyDescent="0.3">
      <c r="A281" s="90"/>
      <c r="B281" s="90"/>
      <c r="C281" s="90"/>
      <c r="D281" s="90"/>
      <c r="E281" s="90"/>
      <c r="F281" s="90"/>
    </row>
    <row r="282" spans="1:6" x14ac:dyDescent="0.3">
      <c r="A282" s="90"/>
      <c r="B282" s="90"/>
      <c r="C282" s="90"/>
      <c r="D282" s="90"/>
      <c r="E282" s="90"/>
      <c r="F282" s="90"/>
    </row>
    <row r="283" spans="1:6" x14ac:dyDescent="0.3">
      <c r="A283" s="90"/>
      <c r="B283" s="90"/>
      <c r="C283" s="90"/>
      <c r="D283" s="90"/>
      <c r="E283" s="90"/>
      <c r="F283" s="90"/>
    </row>
    <row r="284" spans="1:6" x14ac:dyDescent="0.3">
      <c r="A284" s="90"/>
      <c r="B284" s="90"/>
      <c r="C284" s="90"/>
      <c r="D284" s="90"/>
      <c r="E284" s="90"/>
      <c r="F284" s="90"/>
    </row>
    <row r="285" spans="1:6" x14ac:dyDescent="0.3">
      <c r="A285" s="90"/>
      <c r="B285" s="90"/>
      <c r="C285" s="90"/>
      <c r="D285" s="90"/>
      <c r="E285" s="90"/>
      <c r="F285" s="90"/>
    </row>
    <row r="286" spans="1:6" x14ac:dyDescent="0.3">
      <c r="A286" s="90"/>
      <c r="B286" s="90"/>
      <c r="C286" s="90"/>
      <c r="D286" s="90"/>
      <c r="E286" s="90"/>
      <c r="F286" s="90"/>
    </row>
    <row r="287" spans="1:6" x14ac:dyDescent="0.3">
      <c r="A287" s="90"/>
      <c r="B287" s="90"/>
      <c r="C287" s="90"/>
      <c r="D287" s="90"/>
      <c r="E287" s="90"/>
      <c r="F287" s="90"/>
    </row>
    <row r="288" spans="1:6" x14ac:dyDescent="0.3">
      <c r="A288" s="90"/>
      <c r="B288" s="90"/>
      <c r="C288" s="90"/>
      <c r="D288" s="90"/>
      <c r="E288" s="90"/>
      <c r="F288" s="90"/>
    </row>
    <row r="289" spans="1:6" x14ac:dyDescent="0.3">
      <c r="A289" s="90"/>
      <c r="B289" s="90"/>
      <c r="C289" s="90"/>
      <c r="D289" s="90"/>
      <c r="E289" s="90"/>
      <c r="F289" s="90"/>
    </row>
    <row r="290" spans="1:6" x14ac:dyDescent="0.3">
      <c r="A290" s="90"/>
      <c r="B290" s="90"/>
      <c r="C290" s="90"/>
      <c r="D290" s="90"/>
      <c r="E290" s="90"/>
      <c r="F290" s="90"/>
    </row>
    <row r="291" spans="1:6" x14ac:dyDescent="0.3">
      <c r="A291" s="90"/>
      <c r="B291" s="90"/>
      <c r="C291" s="90"/>
      <c r="D291" s="90"/>
      <c r="E291" s="90"/>
      <c r="F291" s="90"/>
    </row>
    <row r="292" spans="1:6" x14ac:dyDescent="0.3">
      <c r="A292" s="90"/>
      <c r="B292" s="90"/>
      <c r="C292" s="90"/>
      <c r="D292" s="90"/>
      <c r="E292" s="90"/>
      <c r="F292" s="90"/>
    </row>
    <row r="293" spans="1:6" x14ac:dyDescent="0.3">
      <c r="A293" s="90"/>
      <c r="B293" s="90"/>
      <c r="C293" s="90"/>
      <c r="D293" s="90"/>
      <c r="E293" s="90"/>
      <c r="F293" s="90"/>
    </row>
    <row r="294" spans="1:6" x14ac:dyDescent="0.3">
      <c r="A294" s="90"/>
      <c r="B294" s="90"/>
      <c r="C294" s="90"/>
      <c r="D294" s="90"/>
      <c r="E294" s="90"/>
      <c r="F294" s="90"/>
    </row>
    <row r="295" spans="1:6" x14ac:dyDescent="0.3">
      <c r="A295" s="90"/>
      <c r="B295" s="90"/>
      <c r="C295" s="90"/>
      <c r="D295" s="90"/>
      <c r="E295" s="90"/>
      <c r="F295" s="90"/>
    </row>
    <row r="296" spans="1:6" x14ac:dyDescent="0.3">
      <c r="A296" s="90"/>
      <c r="B296" s="90"/>
      <c r="C296" s="90"/>
      <c r="D296" s="90"/>
      <c r="E296" s="90"/>
      <c r="F296" s="90"/>
    </row>
    <row r="297" spans="1:6" x14ac:dyDescent="0.3">
      <c r="A297" s="90"/>
      <c r="B297" s="90"/>
      <c r="C297" s="90"/>
      <c r="D297" s="90"/>
      <c r="E297" s="90"/>
      <c r="F297" s="90"/>
    </row>
    <row r="298" spans="1:6" x14ac:dyDescent="0.3">
      <c r="A298" s="90"/>
      <c r="B298" s="90"/>
      <c r="C298" s="90"/>
      <c r="D298" s="90"/>
      <c r="E298" s="90"/>
      <c r="F298" s="90"/>
    </row>
    <row r="299" spans="1:6" x14ac:dyDescent="0.3">
      <c r="A299" s="90"/>
      <c r="B299" s="90"/>
      <c r="C299" s="90"/>
      <c r="D299" s="90"/>
      <c r="E299" s="90"/>
      <c r="F299" s="90"/>
    </row>
    <row r="300" spans="1:6" x14ac:dyDescent="0.3">
      <c r="A300" s="90"/>
      <c r="B300" s="90"/>
      <c r="C300" s="90"/>
      <c r="D300" s="90"/>
      <c r="E300" s="90"/>
      <c r="F300" s="90"/>
    </row>
    <row r="301" spans="1:6" x14ac:dyDescent="0.3">
      <c r="A301" s="90"/>
      <c r="B301" s="90"/>
      <c r="C301" s="90"/>
      <c r="D301" s="90"/>
      <c r="E301" s="90"/>
      <c r="F301" s="90"/>
    </row>
    <row r="302" spans="1:6" x14ac:dyDescent="0.3">
      <c r="A302" s="90"/>
      <c r="B302" s="90"/>
      <c r="C302" s="90"/>
      <c r="D302" s="90"/>
      <c r="E302" s="90"/>
      <c r="F302" s="90"/>
    </row>
    <row r="303" spans="1:6" x14ac:dyDescent="0.3">
      <c r="A303" s="90"/>
      <c r="B303" s="90"/>
      <c r="C303" s="90"/>
      <c r="D303" s="90"/>
      <c r="E303" s="90"/>
      <c r="F303" s="90"/>
    </row>
    <row r="304" spans="1:6" x14ac:dyDescent="0.3">
      <c r="A304" s="90"/>
      <c r="B304" s="90"/>
      <c r="C304" s="90"/>
      <c r="D304" s="90"/>
      <c r="E304" s="90"/>
      <c r="F304" s="90"/>
    </row>
    <row r="305" spans="1:6" x14ac:dyDescent="0.3">
      <c r="A305" s="90"/>
      <c r="B305" s="90"/>
      <c r="C305" s="90"/>
      <c r="D305" s="90"/>
      <c r="E305" s="90"/>
      <c r="F305" s="90"/>
    </row>
    <row r="306" spans="1:6" x14ac:dyDescent="0.3">
      <c r="A306" s="90"/>
      <c r="B306" s="90"/>
      <c r="C306" s="90"/>
      <c r="D306" s="90"/>
      <c r="E306" s="90"/>
      <c r="F306" s="90"/>
    </row>
    <row r="307" spans="1:6" x14ac:dyDescent="0.3">
      <c r="A307" s="90"/>
      <c r="B307" s="90"/>
      <c r="C307" s="90"/>
      <c r="D307" s="90"/>
      <c r="E307" s="90"/>
      <c r="F307" s="90"/>
    </row>
    <row r="308" spans="1:6" x14ac:dyDescent="0.3">
      <c r="A308" s="90"/>
      <c r="B308" s="90"/>
      <c r="C308" s="90"/>
      <c r="D308" s="90"/>
      <c r="E308" s="90"/>
      <c r="F308" s="90"/>
    </row>
  </sheetData>
  <sheetProtection formatCells="0" formatColumns="0" insertColumns="0" insertRows="0" sort="0" autoFilter="0" pivotTables="0"/>
  <mergeCells count="30">
    <mergeCell ref="B125:B139"/>
    <mergeCell ref="B100:B102"/>
    <mergeCell ref="B103:B109"/>
    <mergeCell ref="B111:B112"/>
    <mergeCell ref="B113:B123"/>
    <mergeCell ref="C113:C114"/>
    <mergeCell ref="C120:C121"/>
    <mergeCell ref="B65:B68"/>
    <mergeCell ref="B69:B72"/>
    <mergeCell ref="B73:B76"/>
    <mergeCell ref="B77:B86"/>
    <mergeCell ref="B87:B99"/>
    <mergeCell ref="C91:C93"/>
    <mergeCell ref="C94:C95"/>
    <mergeCell ref="C26:C27"/>
    <mergeCell ref="C28:C29"/>
    <mergeCell ref="C30:C31"/>
    <mergeCell ref="B35:B43"/>
    <mergeCell ref="B44:B59"/>
    <mergeCell ref="B60:B62"/>
    <mergeCell ref="B4:B5"/>
    <mergeCell ref="B6:B7"/>
    <mergeCell ref="B8:B9"/>
    <mergeCell ref="B11:B31"/>
    <mergeCell ref="C24:C25"/>
    <mergeCell ref="C11:C12"/>
    <mergeCell ref="C14:C15"/>
    <mergeCell ref="C16:C17"/>
    <mergeCell ref="C19:C20"/>
    <mergeCell ref="C21:C2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9C49217382640BDC66680AFE3E88F" ma:contentTypeVersion="13" ma:contentTypeDescription="Create a new document." ma:contentTypeScope="" ma:versionID="73cb7a95d10e8fffe81186de0e608013">
  <xsd:schema xmlns:xsd="http://www.w3.org/2001/XMLSchema" xmlns:xs="http://www.w3.org/2001/XMLSchema" xmlns:p="http://schemas.microsoft.com/office/2006/metadata/properties" xmlns:ns3="5e0e7952-65db-4757-8156-645160b163ba" xmlns:ns4="8fb939fe-6984-44d5-a89a-05daee6226e2" targetNamespace="http://schemas.microsoft.com/office/2006/metadata/properties" ma:root="true" ma:fieldsID="6f14452471da2c83440ffcbef7fd4eab" ns3:_="" ns4:_="">
    <xsd:import namespace="5e0e7952-65db-4757-8156-645160b163ba"/>
    <xsd:import namespace="8fb939fe-6984-44d5-a89a-05daee6226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e7952-65db-4757-8156-645160b16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b939fe-6984-44d5-a89a-05daee622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8AAD1E-0EFC-4E8C-87D5-59774600F3EB}">
  <ds:schemaRefs>
    <ds:schemaRef ds:uri="8fb939fe-6984-44d5-a89a-05daee6226e2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5e0e7952-65db-4757-8156-645160b163b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3F1D0FF-7503-45DA-BD78-65061760E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A31E60-9E9A-4297-B1A4-83B6F1F22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e7952-65db-4757-8156-645160b163ba"/>
    <ds:schemaRef ds:uri="8fb939fe-6984-44d5-a89a-05daee622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Прайс основной (сезон 25-26)</vt:lpstr>
      <vt:lpstr>Прайс основной</vt:lpstr>
      <vt:lpstr>Прайс с расчетом ндс 20</vt:lpstr>
      <vt:lpstr>Морковь с видами обработки</vt:lpstr>
      <vt:lpstr>Доп. прайс</vt:lpstr>
      <vt:lpstr>Прайс основной (3)</vt:lpstr>
      <vt:lpstr>'Прайс основной (сезон 25-26)'!Заголовки_для_печати</vt:lpstr>
      <vt:lpstr>'Морковь с видами обработки'!Область_печати</vt:lpstr>
      <vt:lpstr>'Прайс основной (сезон 25-26)'!Область_печати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0x0101008AD9C49217382640BDC66680AFE3E88F</vt:lpwstr>
  </property>
</Properties>
</file>